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DCBE" lockStructure="1"/>
  <bookViews>
    <workbookView xWindow="480" yWindow="375" windowWidth="14355" windowHeight="7245" activeTab="1"/>
  </bookViews>
  <sheets>
    <sheet name="1. Contact details" sheetId="1" r:id="rId1"/>
    <sheet name="2. Questionnaire INS" sheetId="2" r:id="rId2"/>
    <sheet name="Outputs INS" sheetId="3" state="hidden" r:id="rId3"/>
    <sheet name="Score" sheetId="5" state="hidden" r:id="rId4"/>
    <sheet name="Sheet1" sheetId="6" r:id="rId5"/>
  </sheets>
  <externalReferences>
    <externalReference r:id="rId6"/>
  </externalReferences>
  <definedNames>
    <definedName name="_xlnm._FilterDatabase" localSheetId="1" hidden="1">'2. Questionnaire INS'!$A$3:$U$139</definedName>
    <definedName name="_GoBack" localSheetId="3">Score!$F$16</definedName>
    <definedName name="_Toc277070935" localSheetId="0">'1. Contact details'!$B$4</definedName>
    <definedName name="_xlnm.Print_Area" localSheetId="1">'2. Questionnaire INS'!$H$1:$N$271</definedName>
    <definedName name="_xlnm.Print_Area" localSheetId="2">'Outputs INS'!$B$2:$O$60</definedName>
    <definedName name="_xlnm.Print_Titles" localSheetId="1">'2. Questionnaire INS'!$3:$3</definedName>
    <definedName name="VENDASS_AACC">'Outputs INS'!$D$33</definedName>
    <definedName name="VENDASS_AFLATOXIN_TEST_KIT">'Outputs INS'!$M$42</definedName>
    <definedName name="VENDASS_AGE_OF_COMPANY">'Outputs INS'!$B$37</definedName>
    <definedName name="VENDASS_ANALYSIS_PER_YEAR">'Outputs INS'!$H$37</definedName>
    <definedName name="VENDASS_AOAC">#REF!</definedName>
    <definedName name="VENDASS_BISCUITS">#REF!</definedName>
    <definedName name="VENDASS_CAN_PRODUCTS">'Outputs INS'!$J$25</definedName>
    <definedName name="VENDASS_CEREAL_GRAIN">'Outputs INS'!$B$25</definedName>
    <definedName name="VENDASS_CEREAL_PRODUCTS">#REF!</definedName>
    <definedName name="VENDASS_CHEMICAL_LAB">'Outputs INS'!$I$49</definedName>
    <definedName name="VENDASS_CODE_OF_ETHICS">'Outputs INS'!$F$46</definedName>
    <definedName name="VENDASS_CONSTRUCTION_MATERIAL">'Outputs INS'!$I$22</definedName>
    <definedName name="VENDASS_FOOD_AND_AGRO_PRODUCTS">'Outputs INS'!$B$22</definedName>
    <definedName name="VENDASS_FOSFA_MEMBER">'Outputs INS'!$D$31</definedName>
    <definedName name="VENDASS_FUMIGATION">'Outputs INS'!$O$27</definedName>
    <definedName name="VENDASS_FUMIGATION_SUPERVISION">'Outputs INS'!$O$28</definedName>
    <definedName name="VENDASS_FURTHER_COMMENTS">'Outputs INS'!$B$60</definedName>
    <definedName name="VENDASS_GAFTA_MEMBER">'Outputs INS'!$D$30</definedName>
    <definedName name="VENDASS_GMO_TEST_KIT">'Outputs INS'!$F$42</definedName>
    <definedName name="VENDASS_GMP_AUDIT">'Outputs INS'!$D$27</definedName>
    <definedName name="VENDASS_HACCP_AUDIT">'Outputs INS'!$D$28</definedName>
    <definedName name="VENDASS_ICC">'Outputs INS'!$D$34</definedName>
    <definedName name="VENDASS_IN_COUNTRY_STAFF">'Outputs INS'!$H$40</definedName>
    <definedName name="VENDASS_IN_HOUSE_LABORATORY">'Outputs INS'!$B$49</definedName>
    <definedName name="VENDASS_INITIAL_SCORE">'Outputs INS'!$O$3</definedName>
    <definedName name="VENDASS_INSPECTIONS_PER_YEAR">'Outputs INS'!$D$37</definedName>
    <definedName name="VENDASS_ISO_17020">'Outputs INS'!$O$31</definedName>
    <definedName name="VENDASS_ISO_17025">'Outputs INS'!$O$32</definedName>
    <definedName name="VENDASS_ISO_9001">'Outputs INS'!$O$30</definedName>
    <definedName name="VENDASS_MICROBIOLOGY_LAB">'Outputs INS'!$F$49</definedName>
    <definedName name="VENDASS_MILK_DRY_POWDER">'Outputs INS'!$K$25</definedName>
    <definedName name="VENDASS_MINERALS_AND_VITAMINS">'Outputs INS'!$N$25</definedName>
    <definedName name="VENDASS_NO_OF_CASUAL_STAFF">'Outputs INS'!$F$40</definedName>
    <definedName name="VENDASS_NO_OF_PERMANENT_STAFF">#REF!</definedName>
    <definedName name="VENDASS_OIL_FAT">#REF!</definedName>
    <definedName name="VENDASS_OTHER">'Outputs INS'!$M$22</definedName>
    <definedName name="VENDASS_OTHERS_1">'Outputs INS'!$O$33</definedName>
    <definedName name="VENDASS_OTHERS_2">'Outputs INS'!$O$34</definedName>
    <definedName name="VENDASS_PHARMACEUTICAL_PRODUCTS">'Outputs INS'!$F$22</definedName>
    <definedName name="VENDASS_PULSES">'Outputs INS'!$G$25</definedName>
    <definedName name="VENDASS_QUALITY_POLICY">'Outputs INS'!$B$46</definedName>
    <definedName name="VENDASS_QUANTTY_OF_COMMODITIES">'Outputs INS'!$L$37</definedName>
    <definedName name="VENDASS_RATING">'Outputs INS'!$D$3</definedName>
    <definedName name="VENDASS_SUBCONTRACTED_COMPANY.VENDASS_SUBCONTRACTED">'Outputs INS'!$K$55</definedName>
    <definedName name="VENDASS_SUBCONTRACTED_COMPANY.VENDASS_SUBCONTRACTED_COMPANY_COUNTRY">#REF!</definedName>
    <definedName name="VENDASS_SUBCONTRACTED_COMPANY.VENDASS_SUBCONTRACTED_COMPANY_NAME">'Outputs INS'!$B$55</definedName>
    <definedName name="VENDASS_SUBCONTRACTED_COMPANY.VENDASS_SUBCONTRACTED_COMPANY_TYPE">'Outputs INS'!$F$55</definedName>
    <definedName name="VENDASS_SUGAR_AND_SALT">'Outputs INS'!$O$25</definedName>
    <definedName name="VENDASS_TRAINING_PROGRAMME">'Outputs INS'!$M$40</definedName>
  </definedNames>
  <calcPr calcId="145621"/>
</workbook>
</file>

<file path=xl/calcChain.xml><?xml version="1.0" encoding="utf-8"?>
<calcChain xmlns="http://schemas.openxmlformats.org/spreadsheetml/2006/main">
  <c r="M22" i="3" l="1"/>
  <c r="I22" i="3"/>
  <c r="F22" i="3"/>
  <c r="B22" i="3"/>
  <c r="P93" i="2" l="1"/>
  <c r="P74" i="2"/>
  <c r="P57" i="2"/>
  <c r="P56" i="2"/>
  <c r="P55" i="2"/>
  <c r="P52" i="2"/>
  <c r="P51" i="2"/>
  <c r="C16" i="5" l="1"/>
  <c r="K24" i="5"/>
  <c r="K27" i="5" s="1"/>
  <c r="H23" i="5"/>
  <c r="H21" i="5"/>
  <c r="H18" i="5"/>
  <c r="H17" i="5"/>
  <c r="H12" i="5"/>
  <c r="I11" i="5"/>
  <c r="H11" i="5"/>
  <c r="H10" i="5"/>
  <c r="H8" i="5"/>
  <c r="H7" i="5"/>
  <c r="J6" i="5"/>
  <c r="H6" i="5"/>
  <c r="K58" i="3"/>
  <c r="F58" i="3"/>
  <c r="B58" i="3"/>
  <c r="K57" i="3"/>
  <c r="F57" i="3"/>
  <c r="B57" i="3"/>
  <c r="K56" i="3"/>
  <c r="F56" i="3"/>
  <c r="B56" i="3"/>
  <c r="K55" i="3"/>
  <c r="F55" i="3"/>
  <c r="B55" i="3"/>
  <c r="M49" i="3"/>
  <c r="I49" i="3"/>
  <c r="F49" i="3"/>
  <c r="B49" i="3"/>
  <c r="F46" i="3"/>
  <c r="B46" i="3"/>
  <c r="M42" i="3"/>
  <c r="F42" i="3"/>
  <c r="M40" i="3"/>
  <c r="H40" i="3"/>
  <c r="F40" i="3"/>
  <c r="B40" i="3"/>
  <c r="H37" i="3"/>
  <c r="D37" i="3"/>
  <c r="B37" i="3"/>
  <c r="O31" i="3"/>
  <c r="D31" i="3"/>
  <c r="O30" i="3"/>
  <c r="D30" i="3"/>
  <c r="O28" i="3"/>
  <c r="D28" i="3"/>
  <c r="O27" i="3"/>
  <c r="D27" i="3"/>
  <c r="O25" i="3"/>
  <c r="N25" i="3"/>
  <c r="K25" i="3"/>
  <c r="J25" i="3"/>
  <c r="H25" i="3"/>
  <c r="G25" i="3"/>
  <c r="E25" i="3"/>
  <c r="C25" i="3"/>
  <c r="B25" i="3"/>
  <c r="L2" i="3"/>
  <c r="G2" i="3"/>
  <c r="X138" i="2"/>
  <c r="P138" i="2"/>
  <c r="Y138" i="2" s="1"/>
  <c r="Y137" i="2"/>
  <c r="X137" i="2"/>
  <c r="P137" i="2"/>
  <c r="Y136" i="2"/>
  <c r="X136" i="2"/>
  <c r="P136" i="2"/>
  <c r="Y135" i="2"/>
  <c r="X135" i="2"/>
  <c r="Y134" i="2"/>
  <c r="X134" i="2"/>
  <c r="X133" i="2"/>
  <c r="P133" i="2"/>
  <c r="Y133" i="2" s="1"/>
  <c r="X132" i="2"/>
  <c r="P132" i="2"/>
  <c r="Y132" i="2"/>
  <c r="X131" i="2"/>
  <c r="P131" i="2"/>
  <c r="Y131" i="2" s="1"/>
  <c r="X130" i="2"/>
  <c r="P130" i="2"/>
  <c r="Y130" i="2" s="1"/>
  <c r="X129" i="2"/>
  <c r="P129" i="2"/>
  <c r="Y129" i="2" s="1"/>
  <c r="X128" i="2"/>
  <c r="P128" i="2"/>
  <c r="Y128" i="2"/>
  <c r="X127" i="2"/>
  <c r="P127" i="2"/>
  <c r="Y127" i="2" s="1"/>
  <c r="Y126" i="2"/>
  <c r="X126" i="2"/>
  <c r="P126" i="2"/>
  <c r="X125" i="2"/>
  <c r="Y125" i="2" s="1"/>
  <c r="P125" i="2"/>
  <c r="X124" i="2"/>
  <c r="P124" i="2"/>
  <c r="Y124" i="2" s="1"/>
  <c r="Y123" i="2"/>
  <c r="X123" i="2"/>
  <c r="Y122" i="2"/>
  <c r="X122" i="2"/>
  <c r="Y121" i="2"/>
  <c r="X121" i="2"/>
  <c r="Y120" i="2"/>
  <c r="X120" i="2"/>
  <c r="X115" i="2"/>
  <c r="P115" i="2"/>
  <c r="Y115" i="2"/>
  <c r="X114" i="2"/>
  <c r="P114" i="2"/>
  <c r="Y114" i="2" s="1"/>
  <c r="Y113" i="2"/>
  <c r="X113" i="2"/>
  <c r="X112" i="2"/>
  <c r="P112" i="2"/>
  <c r="Y112" i="2" s="1"/>
  <c r="X110" i="2"/>
  <c r="P110" i="2"/>
  <c r="Y110" i="2" s="1"/>
  <c r="X108" i="2"/>
  <c r="P108" i="2"/>
  <c r="Y108" i="2" s="1"/>
  <c r="X107" i="2"/>
  <c r="P107" i="2"/>
  <c r="Y107" i="2" s="1"/>
  <c r="X105" i="2"/>
  <c r="P105" i="2"/>
  <c r="Y105" i="2"/>
  <c r="X103" i="2"/>
  <c r="P103" i="2"/>
  <c r="Y103" i="2" s="1"/>
  <c r="X101" i="2"/>
  <c r="P101" i="2"/>
  <c r="Y101" i="2" s="1"/>
  <c r="X100" i="2"/>
  <c r="P100" i="2"/>
  <c r="Y100" i="2" s="1"/>
  <c r="Y99" i="2"/>
  <c r="X99" i="2"/>
  <c r="P99" i="2"/>
  <c r="X98" i="2"/>
  <c r="P98" i="2"/>
  <c r="Y98" i="2" s="1"/>
  <c r="X97" i="2"/>
  <c r="P97" i="2"/>
  <c r="Y97" i="2"/>
  <c r="Y95" i="2"/>
  <c r="X95" i="2"/>
  <c r="X94" i="2"/>
  <c r="P94" i="2"/>
  <c r="Y94" i="2" s="1"/>
  <c r="Y93" i="2"/>
  <c r="X93" i="2"/>
  <c r="X92" i="2"/>
  <c r="P92" i="2"/>
  <c r="Y92" i="2"/>
  <c r="X91" i="2"/>
  <c r="P91" i="2"/>
  <c r="Y91" i="2" s="1"/>
  <c r="X90" i="2"/>
  <c r="P90" i="2"/>
  <c r="Y90" i="2" s="1"/>
  <c r="X89" i="2"/>
  <c r="P89" i="2"/>
  <c r="Y89" i="2"/>
  <c r="Y88" i="2"/>
  <c r="X88" i="2"/>
  <c r="P88" i="2"/>
  <c r="X87" i="2"/>
  <c r="P87" i="2"/>
  <c r="Y87" i="2" s="1"/>
  <c r="X86" i="2"/>
  <c r="P86" i="2"/>
  <c r="Y86" i="2"/>
  <c r="X85" i="2"/>
  <c r="P85" i="2"/>
  <c r="Y85" i="2" s="1"/>
  <c r="X84" i="2"/>
  <c r="P84" i="2"/>
  <c r="Y84" i="2" s="1"/>
  <c r="X83" i="2"/>
  <c r="P83" i="2"/>
  <c r="Y83" i="2"/>
  <c r="X82" i="2"/>
  <c r="P82" i="2"/>
  <c r="Y82" i="2" s="1"/>
  <c r="X81" i="2"/>
  <c r="P81" i="2"/>
  <c r="Y81" i="2"/>
  <c r="X80" i="2"/>
  <c r="P80" i="2"/>
  <c r="Y80" i="2" s="1"/>
  <c r="X79" i="2"/>
  <c r="P79" i="2"/>
  <c r="Y79" i="2" s="1"/>
  <c r="X78" i="2"/>
  <c r="P78" i="2"/>
  <c r="Y78" i="2" s="1"/>
  <c r="Y75" i="2"/>
  <c r="X75" i="2"/>
  <c r="Y74" i="2"/>
  <c r="X74" i="2"/>
  <c r="X73" i="2"/>
  <c r="P73" i="2"/>
  <c r="Y73" i="2" s="1"/>
  <c r="X72" i="2"/>
  <c r="P72" i="2"/>
  <c r="Y72" i="2" s="1"/>
  <c r="X71" i="2"/>
  <c r="P71" i="2"/>
  <c r="X70" i="2"/>
  <c r="P70" i="2"/>
  <c r="Y70" i="2" s="1"/>
  <c r="X69" i="2"/>
  <c r="P69" i="2"/>
  <c r="Y69" i="2" s="1"/>
  <c r="X68" i="2"/>
  <c r="P68" i="2"/>
  <c r="Y68" i="2"/>
  <c r="X67" i="2"/>
  <c r="P67" i="2"/>
  <c r="Y67" i="2" s="1"/>
  <c r="X66" i="2"/>
  <c r="P66" i="2"/>
  <c r="Y66" i="2" s="1"/>
  <c r="Y65" i="2"/>
  <c r="X65" i="2"/>
  <c r="X63" i="2"/>
  <c r="P63" i="2"/>
  <c r="Y63" i="2" s="1"/>
  <c r="AA61" i="2"/>
  <c r="AA62" i="2" s="1"/>
  <c r="X54" i="2"/>
  <c r="P54" i="2"/>
  <c r="Y54" i="2" s="1"/>
  <c r="X53" i="2"/>
  <c r="P53" i="2"/>
  <c r="Y53" i="2" s="1"/>
  <c r="X50" i="2"/>
  <c r="P50" i="2"/>
  <c r="Y50" i="2" s="1"/>
  <c r="X49" i="2"/>
  <c r="P49" i="2"/>
  <c r="Y49" i="2" s="1"/>
  <c r="X48" i="2"/>
  <c r="P48" i="2"/>
  <c r="Y48" i="2" s="1"/>
  <c r="X47" i="2"/>
  <c r="P47" i="2"/>
  <c r="Y47" i="2" s="1"/>
  <c r="X46" i="2"/>
  <c r="P46" i="2"/>
  <c r="Y46" i="2" s="1"/>
  <c r="X45" i="2"/>
  <c r="P45" i="2"/>
  <c r="Y45" i="2" s="1"/>
  <c r="X44" i="2"/>
  <c r="P44" i="2"/>
  <c r="Y44" i="2" s="1"/>
  <c r="X43" i="2"/>
  <c r="P43" i="2"/>
  <c r="Y43" i="2" s="1"/>
  <c r="X42" i="2"/>
  <c r="P42" i="2"/>
  <c r="Y42" i="2" s="1"/>
  <c r="X41" i="2"/>
  <c r="P41" i="2"/>
  <c r="Y41" i="2" s="1"/>
  <c r="X40" i="2"/>
  <c r="P40" i="2"/>
  <c r="Y40" i="2" s="1"/>
  <c r="X39" i="2"/>
  <c r="P39" i="2"/>
  <c r="Y39" i="2" s="1"/>
  <c r="X38" i="2"/>
  <c r="P38" i="2"/>
  <c r="Y38" i="2"/>
  <c r="X36" i="2"/>
  <c r="P36" i="2"/>
  <c r="Y36" i="2"/>
  <c r="Y35" i="2"/>
  <c r="X35" i="2"/>
  <c r="P35" i="2"/>
  <c r="X34" i="2"/>
  <c r="P34" i="2"/>
  <c r="Y34" i="2" s="1"/>
  <c r="X33" i="2"/>
  <c r="P33" i="2"/>
  <c r="Y33" i="2"/>
  <c r="X31" i="2"/>
  <c r="P31" i="2"/>
  <c r="Y31" i="2" s="1"/>
  <c r="X30" i="2"/>
  <c r="P30" i="2"/>
  <c r="Y30" i="2" s="1"/>
  <c r="X29" i="2"/>
  <c r="P29" i="2"/>
  <c r="Y29" i="2" s="1"/>
  <c r="X28" i="2"/>
  <c r="P28" i="2"/>
  <c r="Y28" i="2" s="1"/>
  <c r="X27" i="2"/>
  <c r="P27" i="2"/>
  <c r="Y27" i="2" s="1"/>
  <c r="X26" i="2"/>
  <c r="P26" i="2"/>
  <c r="Y26" i="2"/>
  <c r="Y24" i="2"/>
  <c r="X24" i="2"/>
  <c r="X23" i="2"/>
  <c r="P23" i="2"/>
  <c r="Y23" i="2" s="1"/>
  <c r="X22" i="2"/>
  <c r="P22" i="2"/>
  <c r="Y22" i="2"/>
  <c r="X21" i="2"/>
  <c r="P21" i="2"/>
  <c r="Y21" i="2" s="1"/>
  <c r="X20" i="2"/>
  <c r="P20" i="2"/>
  <c r="Y20" i="2"/>
  <c r="X19" i="2"/>
  <c r="P19" i="2"/>
  <c r="Y19" i="2"/>
  <c r="Y18" i="2"/>
  <c r="X18" i="2"/>
  <c r="P18" i="2"/>
  <c r="Y17" i="2"/>
  <c r="X17" i="2"/>
  <c r="P17" i="2"/>
  <c r="X16" i="2"/>
  <c r="P16" i="2"/>
  <c r="Y16" i="2"/>
  <c r="X15" i="2"/>
  <c r="P15" i="2"/>
  <c r="Y15" i="2"/>
  <c r="X14" i="2"/>
  <c r="P14" i="2"/>
  <c r="Y14" i="2"/>
  <c r="X13" i="2"/>
  <c r="P13" i="2"/>
  <c r="Y13" i="2" s="1"/>
  <c r="X8" i="2"/>
  <c r="P8" i="2"/>
  <c r="Y8" i="2"/>
  <c r="X7" i="2"/>
  <c r="P7" i="2"/>
  <c r="Y7" i="2" s="1"/>
  <c r="D4" i="2"/>
  <c r="C4" i="2"/>
  <c r="B4" i="2"/>
  <c r="A4" i="2"/>
  <c r="R2" i="2"/>
  <c r="Y71" i="2" l="1"/>
  <c r="Y60" i="2" s="1"/>
  <c r="B12" i="5" s="1"/>
  <c r="D12" i="5" s="1"/>
  <c r="Y96" i="2"/>
  <c r="B14" i="5" s="1"/>
  <c r="D14" i="5" s="1"/>
  <c r="Y102" i="2"/>
  <c r="B15" i="5" s="1"/>
  <c r="J13" i="3" s="1"/>
  <c r="N13" i="3" s="1"/>
  <c r="Y116" i="2"/>
  <c r="Y51" i="2"/>
  <c r="B11" i="5" s="1"/>
  <c r="H15" i="5"/>
  <c r="I15" i="5"/>
  <c r="I24" i="5" s="1"/>
  <c r="J15" i="5"/>
  <c r="J24" i="5" s="1"/>
  <c r="J27" i="5" s="1"/>
  <c r="H24" i="5"/>
  <c r="Y117" i="2"/>
  <c r="J12" i="3"/>
  <c r="N12" i="3" s="1"/>
  <c r="Y76" i="2"/>
  <c r="B13" i="5" s="1"/>
  <c r="J11" i="3" s="1"/>
  <c r="N11" i="3" s="1"/>
  <c r="D11" i="5"/>
  <c r="J9" i="3"/>
  <c r="N9" i="3" s="1"/>
  <c r="Y37" i="2"/>
  <c r="Y5" i="2" s="1"/>
  <c r="B9" i="5" s="1"/>
  <c r="D15" i="5" l="1"/>
  <c r="D13" i="5"/>
  <c r="J10" i="3"/>
  <c r="N10" i="3" s="1"/>
  <c r="B10" i="5"/>
  <c r="J8" i="3" s="1"/>
  <c r="N8" i="3" s="1"/>
  <c r="J7" i="3"/>
  <c r="N7" i="3" s="1"/>
  <c r="D9" i="5"/>
  <c r="B16" i="5" l="1"/>
  <c r="D10" i="5"/>
  <c r="O3" i="3" l="1"/>
  <c r="K25" i="5"/>
  <c r="K26" i="5" s="1"/>
  <c r="H25" i="5"/>
  <c r="J25" i="5"/>
  <c r="J26" i="5" s="1"/>
  <c r="I25" i="5"/>
  <c r="I26" i="5" s="1"/>
  <c r="B17" i="5" l="1"/>
  <c r="D3" i="3" s="1"/>
  <c r="B4" i="3" s="1"/>
  <c r="H26" i="5"/>
</calcChain>
</file>

<file path=xl/comments1.xml><?xml version="1.0" encoding="utf-8"?>
<comments xmlns="http://schemas.openxmlformats.org/spreadsheetml/2006/main">
  <authors>
    <author>ina.haydoutov</author>
  </authors>
  <commentList>
    <comment ref="R3" authorId="0">
      <text>
        <r>
          <rPr>
            <b/>
            <sz val="10"/>
            <color indexed="81"/>
            <rFont val="Tahoma"/>
            <family val="2"/>
          </rPr>
          <t>ina.haydoutov:</t>
        </r>
        <r>
          <rPr>
            <sz val="10"/>
            <color indexed="81"/>
            <rFont val="Tahoma"/>
            <family val="2"/>
          </rPr>
          <t xml:space="preserve">
Answer expected : to give an indication to the correctoe
 this column is under progress,  we will fill it later</t>
        </r>
      </text>
    </comment>
  </commentList>
</comments>
</file>

<file path=xl/sharedStrings.xml><?xml version="1.0" encoding="utf-8"?>
<sst xmlns="http://schemas.openxmlformats.org/spreadsheetml/2006/main" count="683" uniqueCount="438">
  <si>
    <t>Food Inspection Company / Quality Survey</t>
  </si>
  <si>
    <t>Name and function of the person who filled the questionnaire</t>
  </si>
  <si>
    <t>Date of the questionnaire filling</t>
  </si>
  <si>
    <t>Company Name</t>
  </si>
  <si>
    <t>Respondent</t>
  </si>
  <si>
    <t xml:space="preserve">Title </t>
  </si>
  <si>
    <t>Phone Number</t>
  </si>
  <si>
    <t>Fax Number</t>
  </si>
  <si>
    <t>Address</t>
  </si>
  <si>
    <t>City, Country</t>
  </si>
  <si>
    <t xml:space="preserve">Contact </t>
  </si>
  <si>
    <t xml:space="preserve">Fax </t>
  </si>
  <si>
    <t>E-Mail</t>
  </si>
  <si>
    <t xml:space="preserve">Emergency Recall contact </t>
  </si>
  <si>
    <t xml:space="preserve">Business Number </t>
  </si>
  <si>
    <t xml:space="preserve">Home Number </t>
  </si>
  <si>
    <t>Fax</t>
  </si>
  <si>
    <t>Yes/No Question</t>
  </si>
  <si>
    <t>FT</t>
  </si>
  <si>
    <t>Doc</t>
  </si>
  <si>
    <t>Info to output</t>
  </si>
  <si>
    <t>Yes</t>
  </si>
  <si>
    <t>No</t>
  </si>
  <si>
    <r>
      <t>Documents               provided</t>
    </r>
    <r>
      <rPr>
        <b/>
        <sz val="10"/>
        <color theme="1"/>
        <rFont val="Calibri"/>
        <family val="2"/>
        <scheme val="minor"/>
      </rPr>
      <t xml:space="preserve"> (X)</t>
    </r>
  </si>
  <si>
    <t>Remarks</t>
  </si>
  <si>
    <t>Name of the document provided</t>
  </si>
  <si>
    <t>score</t>
  </si>
  <si>
    <t>Answer expected</t>
  </si>
  <si>
    <t>Further comments from the corrector</t>
  </si>
  <si>
    <t>Score FT</t>
  </si>
  <si>
    <t>Final Score</t>
  </si>
  <si>
    <r>
      <t>1)</t>
    </r>
    <r>
      <rPr>
        <b/>
        <sz val="7"/>
        <color theme="1"/>
        <rFont val="Times New Roman"/>
        <family val="1"/>
      </rPr>
      <t xml:space="preserve">      </t>
    </r>
    <r>
      <rPr>
        <b/>
        <sz val="11"/>
        <color theme="1"/>
        <rFont val="Calibri"/>
        <family val="2"/>
        <scheme val="minor"/>
      </rPr>
      <t>Inspection service</t>
    </r>
  </si>
  <si>
    <r>
      <t>a)</t>
    </r>
    <r>
      <rPr>
        <sz val="7"/>
        <color theme="1"/>
        <rFont val="Times New Roman"/>
        <family val="1"/>
      </rPr>
      <t xml:space="preserve">      </t>
    </r>
    <r>
      <rPr>
        <sz val="11"/>
        <color theme="1"/>
        <rFont val="Calibri"/>
        <family val="2"/>
        <scheme val="minor"/>
      </rPr>
      <t>Main Activity</t>
    </r>
  </si>
  <si>
    <t>Percentage (%)</t>
  </si>
  <si>
    <t>x</t>
  </si>
  <si>
    <r>
      <t>·</t>
    </r>
    <r>
      <rPr>
        <sz val="7"/>
        <color rgb="FF000000"/>
        <rFont val="Times New Roman"/>
        <family val="1"/>
      </rPr>
      <t xml:space="preserve">         </t>
    </r>
    <r>
      <rPr>
        <sz val="11"/>
        <color rgb="FF000000"/>
        <rFont val="Calibri"/>
        <family val="2"/>
        <scheme val="minor"/>
      </rPr>
      <t>Food and Agro products</t>
    </r>
  </si>
  <si>
    <r>
      <t>·</t>
    </r>
    <r>
      <rPr>
        <sz val="7"/>
        <color rgb="FF000000"/>
        <rFont val="Times New Roman"/>
        <family val="1"/>
      </rPr>
      <t xml:space="preserve">         </t>
    </r>
    <r>
      <rPr>
        <sz val="11"/>
        <color rgb="FF000000"/>
        <rFont val="Calibri"/>
        <family val="2"/>
        <scheme val="minor"/>
      </rPr>
      <t>Pharmaceutical products</t>
    </r>
  </si>
  <si>
    <r>
      <t>·</t>
    </r>
    <r>
      <rPr>
        <sz val="7"/>
        <color rgb="FF000000"/>
        <rFont val="Times New Roman"/>
        <family val="1"/>
      </rPr>
      <t xml:space="preserve">         </t>
    </r>
    <r>
      <rPr>
        <sz val="11"/>
        <color rgb="FF000000"/>
        <rFont val="Calibri"/>
        <family val="2"/>
        <scheme val="minor"/>
      </rPr>
      <t>Construction material</t>
    </r>
  </si>
  <si>
    <t>for our information</t>
  </si>
  <si>
    <r>
      <t>·</t>
    </r>
    <r>
      <rPr>
        <sz val="7"/>
        <color rgb="FF000000"/>
        <rFont val="Times New Roman"/>
        <family val="1"/>
      </rPr>
      <t xml:space="preserve">         </t>
    </r>
    <r>
      <rPr>
        <sz val="11"/>
        <color rgb="FF000000"/>
        <rFont val="Calibri"/>
        <family val="2"/>
        <scheme val="minor"/>
      </rPr>
      <t>Other : please specify on the cell below</t>
    </r>
  </si>
  <si>
    <r>
      <t>b)</t>
    </r>
    <r>
      <rPr>
        <sz val="7"/>
        <color theme="1"/>
        <rFont val="Times New Roman"/>
        <family val="1"/>
      </rPr>
      <t xml:space="preserve">      </t>
    </r>
    <r>
      <rPr>
        <sz val="11"/>
        <color theme="1"/>
        <rFont val="Calibri"/>
        <family val="2"/>
        <scheme val="minor"/>
      </rPr>
      <t>Food Inspection</t>
    </r>
  </si>
  <si>
    <t>Do you inspect the following commodities?</t>
  </si>
  <si>
    <r>
      <t>·</t>
    </r>
    <r>
      <rPr>
        <sz val="7"/>
        <color theme="1"/>
        <rFont val="Times New Roman"/>
        <family val="1"/>
      </rPr>
      <t xml:space="preserve">         </t>
    </r>
    <r>
      <rPr>
        <sz val="11"/>
        <color theme="1"/>
        <rFont val="Calibri"/>
        <family val="2"/>
        <scheme val="minor"/>
      </rPr>
      <t>Cereal (grains)</t>
    </r>
  </si>
  <si>
    <r>
      <t>·</t>
    </r>
    <r>
      <rPr>
        <sz val="7"/>
        <color theme="1"/>
        <rFont val="Times New Roman"/>
        <family val="1"/>
      </rPr>
      <t xml:space="preserve">         </t>
    </r>
    <r>
      <rPr>
        <sz val="11"/>
        <color theme="1"/>
        <rFont val="Calibri"/>
        <family val="2"/>
        <scheme val="minor"/>
      </rPr>
      <t>Cereal products (flours, fortified blended foods)</t>
    </r>
  </si>
  <si>
    <r>
      <t>·</t>
    </r>
    <r>
      <rPr>
        <sz val="7"/>
        <color theme="1"/>
        <rFont val="Times New Roman"/>
        <family val="1"/>
      </rPr>
      <t xml:space="preserve">         </t>
    </r>
    <r>
      <rPr>
        <sz val="11"/>
        <color theme="1"/>
        <rFont val="Calibri"/>
        <family val="2"/>
        <scheme val="minor"/>
      </rPr>
      <t>Biscuits</t>
    </r>
  </si>
  <si>
    <r>
      <t>·</t>
    </r>
    <r>
      <rPr>
        <sz val="7"/>
        <color theme="1"/>
        <rFont val="Times New Roman"/>
        <family val="1"/>
      </rPr>
      <t xml:space="preserve">         </t>
    </r>
    <r>
      <rPr>
        <sz val="11"/>
        <color theme="1"/>
        <rFont val="Calibri"/>
        <family val="2"/>
        <scheme val="minor"/>
      </rPr>
      <t>Pulses</t>
    </r>
  </si>
  <si>
    <r>
      <t>·</t>
    </r>
    <r>
      <rPr>
        <sz val="7"/>
        <color theme="1"/>
        <rFont val="Times New Roman"/>
        <family val="1"/>
      </rPr>
      <t xml:space="preserve">         </t>
    </r>
    <r>
      <rPr>
        <sz val="11"/>
        <color theme="1"/>
        <rFont val="Calibri"/>
        <family val="2"/>
        <scheme val="minor"/>
      </rPr>
      <t>Oil / Fat</t>
    </r>
  </si>
  <si>
    <r>
      <t>·</t>
    </r>
    <r>
      <rPr>
        <sz val="7"/>
        <color theme="1"/>
        <rFont val="Times New Roman"/>
        <family val="1"/>
      </rPr>
      <t xml:space="preserve">         </t>
    </r>
    <r>
      <rPr>
        <sz val="11"/>
        <color theme="1"/>
        <rFont val="Calibri"/>
        <family val="2"/>
        <scheme val="minor"/>
      </rPr>
      <t>Can products</t>
    </r>
  </si>
  <si>
    <r>
      <t>·</t>
    </r>
    <r>
      <rPr>
        <sz val="7"/>
        <color theme="1"/>
        <rFont val="Times New Roman"/>
        <family val="1"/>
      </rPr>
      <t xml:space="preserve">         </t>
    </r>
    <r>
      <rPr>
        <sz val="11"/>
        <color theme="1"/>
        <rFont val="Calibri"/>
        <family val="2"/>
        <scheme val="minor"/>
      </rPr>
      <t>Milk (dry powder)</t>
    </r>
  </si>
  <si>
    <r>
      <t>·</t>
    </r>
    <r>
      <rPr>
        <sz val="7"/>
        <color theme="1"/>
        <rFont val="Times New Roman"/>
        <family val="1"/>
      </rPr>
      <t xml:space="preserve">         </t>
    </r>
    <r>
      <rPr>
        <sz val="11"/>
        <color theme="1"/>
        <rFont val="Calibri"/>
        <family val="2"/>
        <scheme val="minor"/>
      </rPr>
      <t>Minerals and Vitamins</t>
    </r>
  </si>
  <si>
    <r>
      <t>·</t>
    </r>
    <r>
      <rPr>
        <sz val="7"/>
        <color theme="1"/>
        <rFont val="Times New Roman"/>
        <family val="1"/>
      </rPr>
      <t xml:space="preserve">         </t>
    </r>
    <r>
      <rPr>
        <sz val="11"/>
        <color theme="1"/>
        <rFont val="Calibri"/>
        <family val="2"/>
        <scheme val="minor"/>
      </rPr>
      <t>Others: sugar &amp; salt.</t>
    </r>
  </si>
  <si>
    <t>Does your inspectors fill in an inspection checklist</t>
  </si>
  <si>
    <t>Please provide your sampling procedure</t>
  </si>
  <si>
    <t>check the reference</t>
  </si>
  <si>
    <t>Do you subcontract inspection to another inspection company.If yes, please go to section 8.</t>
  </si>
  <si>
    <t>it is not recommended that an inspection company subcontract another inspection company. Is the reason receivable?</t>
  </si>
  <si>
    <r>
      <t>c)</t>
    </r>
    <r>
      <rPr>
        <sz val="7"/>
        <color theme="1"/>
        <rFont val="Times New Roman"/>
        <family val="1"/>
      </rPr>
      <t xml:space="preserve">       </t>
    </r>
    <r>
      <rPr>
        <sz val="11"/>
        <color theme="1"/>
        <rFont val="Calibri"/>
        <family val="2"/>
        <scheme val="minor"/>
      </rPr>
      <t>Factory Inspection/Audit</t>
    </r>
  </si>
  <si>
    <t>Is the company experienced in GMP audit?</t>
  </si>
  <si>
    <t>If yes, does the company have a qualified staff? (specify the qualification)</t>
  </si>
  <si>
    <t>are the qualifications provided relevant?</t>
  </si>
  <si>
    <t>Can you please provide the CV of such auditor?</t>
  </si>
  <si>
    <t>are the CV provided in adequation?</t>
  </si>
  <si>
    <t>Is the company experienced with HACCP audit?</t>
  </si>
  <si>
    <t>If yes, does the company have an accredited staff? (provide a copy of the accreditation, scope, validity date)</t>
  </si>
  <si>
    <t>Can you please provide the CV of such auditor?( The CV should mentioned the number of audits performed and the type of audits)</t>
  </si>
  <si>
    <r>
      <t>d)</t>
    </r>
    <r>
      <rPr>
        <sz val="7"/>
        <color theme="1"/>
        <rFont val="Times New Roman"/>
        <family val="1"/>
      </rPr>
      <t xml:space="preserve">      </t>
    </r>
    <r>
      <rPr>
        <sz val="11"/>
        <color theme="1"/>
        <rFont val="Calibri"/>
        <family val="2"/>
        <scheme val="minor"/>
      </rPr>
      <t>Fumigation supervizion</t>
    </r>
  </si>
  <si>
    <r>
      <t>i)</t>
    </r>
    <r>
      <rPr>
        <sz val="7"/>
        <color theme="1"/>
        <rFont val="Times New Roman"/>
        <family val="1"/>
      </rPr>
      <t xml:space="preserve">        </t>
    </r>
    <r>
      <rPr>
        <sz val="11"/>
        <color theme="1"/>
        <rFont val="Calibri"/>
        <family val="2"/>
        <scheme val="minor"/>
      </rPr>
      <t>Does the company perform fumigation</t>
    </r>
  </si>
  <si>
    <r>
      <t>ii)</t>
    </r>
    <r>
      <rPr>
        <sz val="7"/>
        <color theme="1"/>
        <rFont val="Times New Roman"/>
        <family val="1"/>
      </rPr>
      <t xml:space="preserve">       </t>
    </r>
    <r>
      <rPr>
        <sz val="11"/>
        <color theme="1"/>
        <rFont val="Calibri"/>
        <family val="2"/>
        <scheme val="minor"/>
      </rPr>
      <t>Do you have a license to perform fumigation</t>
    </r>
  </si>
  <si>
    <t>yes</t>
  </si>
  <si>
    <r>
      <t>iii)</t>
    </r>
    <r>
      <rPr>
        <sz val="7"/>
        <color theme="1"/>
        <rFont val="Times New Roman"/>
        <family val="1"/>
      </rPr>
      <t xml:space="preserve">     </t>
    </r>
    <r>
      <rPr>
        <sz val="11"/>
        <color theme="1"/>
        <rFont val="Calibri"/>
        <family val="2"/>
        <scheme val="minor"/>
      </rPr>
      <t>If yes, please provide a copy</t>
    </r>
  </si>
  <si>
    <t>please check the relevance of the document</t>
  </si>
  <si>
    <r>
      <t>iv)</t>
    </r>
    <r>
      <rPr>
        <sz val="7"/>
        <color theme="1"/>
        <rFont val="Times New Roman"/>
        <family val="1"/>
      </rPr>
      <t xml:space="preserve">     </t>
    </r>
    <r>
      <rPr>
        <sz val="11"/>
        <color theme="1"/>
        <rFont val="Calibri"/>
        <family val="2"/>
        <scheme val="minor"/>
      </rPr>
      <t>Does the company have the skills to perform fumigation supervision?</t>
    </r>
  </si>
  <si>
    <t>is a document provided to attest it</t>
  </si>
  <si>
    <r>
      <t>2)</t>
    </r>
    <r>
      <rPr>
        <b/>
        <sz val="7"/>
        <color theme="1"/>
        <rFont val="Times New Roman"/>
        <family val="1"/>
      </rPr>
      <t xml:space="preserve">      </t>
    </r>
    <r>
      <rPr>
        <b/>
        <sz val="11"/>
        <color theme="1"/>
        <rFont val="Calibri"/>
        <family val="2"/>
        <scheme val="minor"/>
      </rPr>
      <t>Certification</t>
    </r>
  </si>
  <si>
    <t>Accreditations (National or International)</t>
  </si>
  <si>
    <t>Please list them and attached them along with their scope</t>
  </si>
  <si>
    <t>Certifications (International)</t>
  </si>
  <si>
    <r>
      <t>a)</t>
    </r>
    <r>
      <rPr>
        <sz val="7"/>
        <color theme="1"/>
        <rFont val="Times New Roman"/>
        <family val="1"/>
      </rPr>
      <t xml:space="preserve">      </t>
    </r>
    <r>
      <rPr>
        <sz val="11"/>
        <color theme="1"/>
        <rFont val="Calibri"/>
        <family val="2"/>
        <scheme val="minor"/>
      </rPr>
      <t>ISO 9001</t>
    </r>
  </si>
  <si>
    <r>
      <t>b)</t>
    </r>
    <r>
      <rPr>
        <sz val="7"/>
        <color theme="1"/>
        <rFont val="Times New Roman"/>
        <family val="1"/>
      </rPr>
      <t xml:space="preserve">      </t>
    </r>
    <r>
      <rPr>
        <sz val="11"/>
        <color theme="1"/>
        <rFont val="Calibri"/>
        <family val="2"/>
        <scheme val="minor"/>
      </rPr>
      <t>ISO 17020</t>
    </r>
  </si>
  <si>
    <t>Is the company audited?</t>
  </si>
  <si>
    <t>If yes please specify frequency: __________________</t>
  </si>
  <si>
    <t>scope of audit: ________________________________</t>
  </si>
  <si>
    <t>Is the company part of one of the following association, if yes, which one (circle the name) &amp; provide a copy of the membership.</t>
  </si>
  <si>
    <r>
      <t>c)</t>
    </r>
    <r>
      <rPr>
        <sz val="7"/>
        <color theme="1"/>
        <rFont val="Times New Roman"/>
        <family val="1"/>
      </rPr>
      <t xml:space="preserve">       </t>
    </r>
    <r>
      <rPr>
        <sz val="11"/>
        <color theme="1"/>
        <rFont val="Calibri"/>
        <family val="2"/>
        <scheme val="minor"/>
      </rPr>
      <t>Gafta</t>
    </r>
  </si>
  <si>
    <r>
      <t>d)</t>
    </r>
    <r>
      <rPr>
        <sz val="7"/>
        <color theme="1"/>
        <rFont val="Times New Roman"/>
        <family val="1"/>
      </rPr>
      <t xml:space="preserve">      </t>
    </r>
    <r>
      <rPr>
        <sz val="11"/>
        <color theme="1"/>
        <rFont val="Calibri"/>
        <family val="2"/>
        <scheme val="minor"/>
      </rPr>
      <t>Fosfa</t>
    </r>
  </si>
  <si>
    <r>
      <t>e)</t>
    </r>
    <r>
      <rPr>
        <sz val="7"/>
        <color theme="1"/>
        <rFont val="Times New Roman"/>
        <family val="1"/>
      </rPr>
      <t xml:space="preserve">      </t>
    </r>
    <r>
      <rPr>
        <sz val="11"/>
        <color theme="1"/>
        <rFont val="Calibri"/>
        <family val="2"/>
        <scheme val="minor"/>
      </rPr>
      <t>Others? Please specify</t>
    </r>
  </si>
  <si>
    <r>
      <t>3)</t>
    </r>
    <r>
      <rPr>
        <b/>
        <sz val="7"/>
        <color theme="1"/>
        <rFont val="Times New Roman"/>
        <family val="1"/>
      </rPr>
      <t xml:space="preserve">      </t>
    </r>
    <r>
      <rPr>
        <b/>
        <sz val="11"/>
        <color theme="1"/>
        <rFont val="Calibri"/>
        <family val="2"/>
        <scheme val="minor"/>
      </rPr>
      <t>Company details</t>
    </r>
  </si>
  <si>
    <r>
      <t>a)</t>
    </r>
    <r>
      <rPr>
        <sz val="7"/>
        <color theme="1"/>
        <rFont val="Times New Roman"/>
        <family val="1"/>
      </rPr>
      <t xml:space="preserve">      </t>
    </r>
    <r>
      <rPr>
        <sz val="11"/>
        <color theme="1"/>
        <rFont val="Calibri"/>
        <family val="2"/>
        <scheme val="minor"/>
      </rPr>
      <t>Age of the company</t>
    </r>
  </si>
  <si>
    <r>
      <t>b)</t>
    </r>
    <r>
      <rPr>
        <sz val="7"/>
        <color theme="1"/>
        <rFont val="Times New Roman"/>
        <family val="1"/>
      </rPr>
      <t xml:space="preserve">      </t>
    </r>
    <r>
      <rPr>
        <sz val="11"/>
        <color theme="1"/>
        <rFont val="Calibri"/>
        <family val="2"/>
        <scheme val="minor"/>
      </rPr>
      <t>Year of business registration (attached a copy of the certificate of incorporation, memorandum of association, articles of association and trading licences for the last two years)</t>
    </r>
  </si>
  <si>
    <t>Were the document provided?</t>
  </si>
  <si>
    <r>
      <t>c)</t>
    </r>
    <r>
      <rPr>
        <sz val="7"/>
        <color theme="1"/>
        <rFont val="Times New Roman"/>
        <family val="1"/>
      </rPr>
      <t xml:space="preserve">       </t>
    </r>
    <r>
      <rPr>
        <sz val="11"/>
        <color theme="1"/>
        <rFont val="Calibri"/>
        <family val="2"/>
        <scheme val="minor"/>
      </rPr>
      <t>Provide copies of Audited Accounts for the last two years. Misrepresentation of financial background can lead to disqualification of proposals.</t>
    </r>
  </si>
  <si>
    <r>
      <t>d)</t>
    </r>
    <r>
      <rPr>
        <sz val="7"/>
        <color theme="1"/>
        <rFont val="Times New Roman"/>
        <family val="1"/>
      </rPr>
      <t xml:space="preserve">      </t>
    </r>
    <r>
      <rPr>
        <sz val="11"/>
        <color theme="1"/>
        <rFont val="Calibri"/>
        <family val="2"/>
        <scheme val="minor"/>
      </rPr>
      <t>Number of samples handled per year</t>
    </r>
  </si>
  <si>
    <r>
      <t>e)</t>
    </r>
    <r>
      <rPr>
        <sz val="7"/>
        <color theme="1"/>
        <rFont val="Times New Roman"/>
        <family val="1"/>
      </rPr>
      <t xml:space="preserve">      </t>
    </r>
    <r>
      <rPr>
        <sz val="11"/>
        <color theme="1"/>
        <rFont val="Calibri"/>
        <family val="2"/>
        <scheme val="minor"/>
      </rPr>
      <t>Number of samples handled last year</t>
    </r>
  </si>
  <si>
    <r>
      <t>f)</t>
    </r>
    <r>
      <rPr>
        <sz val="7"/>
        <color theme="1"/>
        <rFont val="Times New Roman"/>
        <family val="1"/>
      </rPr>
      <t xml:space="preserve">       </t>
    </r>
    <r>
      <rPr>
        <sz val="11"/>
        <color theme="1"/>
        <rFont val="Calibri"/>
        <family val="2"/>
        <scheme val="minor"/>
      </rPr>
      <t>Number of inspection per year</t>
    </r>
  </si>
  <si>
    <r>
      <t>g)</t>
    </r>
    <r>
      <rPr>
        <sz val="7"/>
        <color theme="1"/>
        <rFont val="Times New Roman"/>
        <family val="1"/>
      </rPr>
      <t xml:space="preserve">      </t>
    </r>
    <r>
      <rPr>
        <sz val="11"/>
        <color theme="1"/>
        <rFont val="Calibri"/>
        <family val="2"/>
        <scheme val="minor"/>
      </rPr>
      <t>Number of inspection last year</t>
    </r>
  </si>
  <si>
    <r>
      <t>h)</t>
    </r>
    <r>
      <rPr>
        <sz val="7"/>
        <color theme="1"/>
        <rFont val="Times New Roman"/>
        <family val="1"/>
      </rPr>
      <t xml:space="preserve">      </t>
    </r>
    <r>
      <rPr>
        <sz val="11"/>
        <color theme="1"/>
        <rFont val="Calibri"/>
        <family val="2"/>
        <scheme val="minor"/>
      </rPr>
      <t>Number of analysis carried out</t>
    </r>
  </si>
  <si>
    <t>37a</t>
  </si>
  <si>
    <r>
      <t>4)</t>
    </r>
    <r>
      <rPr>
        <b/>
        <sz val="7"/>
        <color theme="1"/>
        <rFont val="Times New Roman"/>
        <family val="1"/>
      </rPr>
      <t xml:space="preserve">      </t>
    </r>
    <r>
      <rPr>
        <b/>
        <sz val="11"/>
        <color theme="1"/>
        <rFont val="Calibri"/>
        <family val="2"/>
        <scheme val="minor"/>
      </rPr>
      <t>Staffing and Training</t>
    </r>
  </si>
  <si>
    <t>Number of staff</t>
  </si>
  <si>
    <r>
      <t>a)</t>
    </r>
    <r>
      <rPr>
        <sz val="7"/>
        <color theme="1"/>
        <rFont val="Times New Roman"/>
        <family val="1"/>
      </rPr>
      <t xml:space="preserve">      </t>
    </r>
    <r>
      <rPr>
        <sz val="11"/>
        <color theme="1"/>
        <rFont val="Calibri"/>
        <family val="2"/>
        <scheme val="minor"/>
      </rPr>
      <t>How many people are permanently employed?</t>
    </r>
  </si>
  <si>
    <r>
      <t>b)</t>
    </r>
    <r>
      <rPr>
        <sz val="7"/>
        <color theme="1"/>
        <rFont val="Times New Roman"/>
        <family val="1"/>
      </rPr>
      <t xml:space="preserve">      </t>
    </r>
    <r>
      <rPr>
        <sz val="11"/>
        <color theme="1"/>
        <rFont val="Calibri"/>
        <family val="2"/>
        <scheme val="minor"/>
      </rPr>
      <t>How many people are casually employed?</t>
    </r>
  </si>
  <si>
    <t>c)     Do you have in-country inspectors</t>
  </si>
  <si>
    <t>d) If yes, lease specify how many</t>
  </si>
  <si>
    <t>3b</t>
  </si>
  <si>
    <r>
      <t>c)</t>
    </r>
    <r>
      <rPr>
        <sz val="7"/>
        <color theme="1"/>
        <rFont val="Times New Roman"/>
        <family val="1"/>
      </rPr>
      <t xml:space="preserve">       </t>
    </r>
    <r>
      <rPr>
        <sz val="11"/>
        <color theme="1"/>
        <rFont val="Calibri"/>
        <family val="2"/>
        <scheme val="minor"/>
      </rPr>
      <t>Please provide your organizational chart with job description</t>
    </r>
  </si>
  <si>
    <t>Please check the document, Are the document provided relevant?</t>
  </si>
  <si>
    <r>
      <t>d)</t>
    </r>
    <r>
      <rPr>
        <sz val="7"/>
        <color theme="1"/>
        <rFont val="Times New Roman"/>
        <family val="1"/>
      </rPr>
      <t xml:space="preserve">      </t>
    </r>
    <r>
      <rPr>
        <sz val="11"/>
        <color theme="1"/>
        <rFont val="Calibri"/>
        <family val="2"/>
        <scheme val="minor"/>
      </rPr>
      <t>Please provide information on average year of experience per function</t>
    </r>
  </si>
  <si>
    <r>
      <t>e)</t>
    </r>
    <r>
      <rPr>
        <sz val="7"/>
        <color theme="1"/>
        <rFont val="Times New Roman"/>
        <family val="1"/>
      </rPr>
      <t xml:space="preserve">      </t>
    </r>
    <r>
      <rPr>
        <sz val="11"/>
        <color theme="1"/>
        <rFont val="Calibri"/>
        <family val="2"/>
        <scheme val="minor"/>
      </rPr>
      <t>Is staff training implemented?</t>
    </r>
  </si>
  <si>
    <r>
      <t>f)</t>
    </r>
    <r>
      <rPr>
        <sz val="7"/>
        <color theme="1"/>
        <rFont val="Times New Roman"/>
        <family val="1"/>
      </rPr>
      <t xml:space="preserve">       </t>
    </r>
    <r>
      <rPr>
        <sz val="11"/>
        <color theme="1"/>
        <rFont val="Calibri"/>
        <family val="2"/>
        <scheme val="minor"/>
      </rPr>
      <t>If yes, can you provide a proof of staff attendance to training as training content?</t>
    </r>
  </si>
  <si>
    <r>
      <t>g)</t>
    </r>
    <r>
      <rPr>
        <sz val="7"/>
        <color theme="1"/>
        <rFont val="Times New Roman"/>
        <family val="1"/>
      </rPr>
      <t xml:space="preserve">      </t>
    </r>
    <r>
      <rPr>
        <sz val="11"/>
        <color theme="1"/>
        <rFont val="Calibri"/>
        <family val="2"/>
        <scheme val="minor"/>
      </rPr>
      <t>Do you evaluate training needs?</t>
    </r>
  </si>
  <si>
    <t xml:space="preserve"> If yes, please explain.</t>
  </si>
  <si>
    <r>
      <t>h)</t>
    </r>
    <r>
      <rPr>
        <sz val="7"/>
        <color theme="1"/>
        <rFont val="Times New Roman"/>
        <family val="1"/>
      </rPr>
      <t xml:space="preserve">      </t>
    </r>
    <r>
      <rPr>
        <sz val="11"/>
        <color theme="1"/>
        <rFont val="Calibri"/>
        <family val="2"/>
        <scheme val="minor"/>
      </rPr>
      <t>Do you have documented trainings records?</t>
    </r>
  </si>
  <si>
    <r>
      <rPr>
        <sz val="11"/>
        <color theme="1"/>
        <rFont val="Calibri"/>
        <family val="2"/>
        <scheme val="minor"/>
      </rPr>
      <t>i)</t>
    </r>
    <r>
      <rPr>
        <sz val="11"/>
        <color theme="1"/>
        <rFont val="Times New Roman"/>
        <family val="1"/>
      </rPr>
      <t>       Can</t>
    </r>
    <r>
      <rPr>
        <sz val="11"/>
        <color theme="1"/>
        <rFont val="Calibri"/>
        <family val="2"/>
        <scheme val="minor"/>
      </rPr>
      <t xml:space="preserve"> the company dedicate more than one inspector for WFP large quantity contract</t>
    </r>
  </si>
  <si>
    <r>
      <t>j)</t>
    </r>
    <r>
      <rPr>
        <sz val="7"/>
        <color theme="1"/>
        <rFont val="Times New Roman"/>
        <family val="1"/>
      </rPr>
      <t xml:space="preserve">        </t>
    </r>
    <r>
      <rPr>
        <sz val="11"/>
        <color theme="1"/>
        <rFont val="Calibri"/>
        <family val="2"/>
        <scheme val="minor"/>
      </rPr>
      <t>Does your staff sign a ‘code of ethics’ policy’?</t>
    </r>
  </si>
  <si>
    <r>
      <t>k)</t>
    </r>
    <r>
      <rPr>
        <sz val="7"/>
        <color theme="1"/>
        <rFont val="Times New Roman"/>
        <family val="1"/>
      </rPr>
      <t xml:space="preserve">      </t>
    </r>
    <r>
      <rPr>
        <sz val="11"/>
        <color theme="1"/>
        <rFont val="Calibri"/>
        <family val="2"/>
        <scheme val="minor"/>
      </rPr>
      <t>If yes, can you provide a draft copy of the policy?</t>
    </r>
  </si>
  <si>
    <t>Please check the relevance of the document</t>
  </si>
  <si>
    <r>
      <t>l)</t>
    </r>
    <r>
      <rPr>
        <sz val="7"/>
        <color theme="1"/>
        <rFont val="Times New Roman"/>
        <family val="1"/>
      </rPr>
      <t xml:space="preserve">        </t>
    </r>
    <r>
      <rPr>
        <sz val="11"/>
        <color theme="1"/>
        <rFont val="Calibri"/>
        <family val="2"/>
        <scheme val="minor"/>
      </rPr>
      <t>Please provide a list of staff names and their respective CVs that you would like to dedicate to WFP food / factory inspections</t>
    </r>
  </si>
  <si>
    <r>
      <t>5)</t>
    </r>
    <r>
      <rPr>
        <b/>
        <sz val="7"/>
        <color theme="1"/>
        <rFont val="Times New Roman"/>
        <family val="1"/>
      </rPr>
      <t xml:space="preserve">      </t>
    </r>
    <r>
      <rPr>
        <b/>
        <sz val="11"/>
        <color theme="1"/>
        <rFont val="Calibri"/>
        <family val="2"/>
        <scheme val="minor"/>
      </rPr>
      <t>Equipment available for inspection purpose</t>
    </r>
  </si>
  <si>
    <r>
      <t>a)</t>
    </r>
    <r>
      <rPr>
        <b/>
        <sz val="7"/>
        <color theme="1"/>
        <rFont val="Times New Roman"/>
        <family val="1"/>
      </rPr>
      <t xml:space="preserve">      </t>
    </r>
    <r>
      <rPr>
        <sz val="11"/>
        <color theme="1"/>
        <rFont val="Calibri"/>
        <family val="2"/>
        <scheme val="minor"/>
      </rPr>
      <t>Do you have the following equipments?</t>
    </r>
  </si>
  <si>
    <r>
      <t>·</t>
    </r>
    <r>
      <rPr>
        <sz val="7"/>
        <color theme="1"/>
        <rFont val="Times New Roman"/>
        <family val="1"/>
      </rPr>
      <t xml:space="preserve">         </t>
    </r>
    <r>
      <rPr>
        <sz val="11"/>
        <color theme="1"/>
        <rFont val="Calibri"/>
        <family val="2"/>
        <scheme val="minor"/>
      </rPr>
      <t>Grain divider, type:</t>
    </r>
  </si>
  <si>
    <r>
      <t>·</t>
    </r>
    <r>
      <rPr>
        <sz val="7"/>
        <color theme="1"/>
        <rFont val="Times New Roman"/>
        <family val="1"/>
      </rPr>
      <t xml:space="preserve">         </t>
    </r>
    <r>
      <rPr>
        <sz val="11"/>
        <color theme="1"/>
        <rFont val="Calibri"/>
        <family val="2"/>
        <scheme val="minor"/>
      </rPr>
      <t>Flour divider, type:</t>
    </r>
  </si>
  <si>
    <r>
      <t>·</t>
    </r>
    <r>
      <rPr>
        <sz val="7"/>
        <color theme="1"/>
        <rFont val="Times New Roman"/>
        <family val="1"/>
      </rPr>
      <t xml:space="preserve">         </t>
    </r>
    <r>
      <rPr>
        <sz val="11"/>
        <color theme="1"/>
        <rFont val="Calibri"/>
        <family val="2"/>
        <scheme val="minor"/>
      </rPr>
      <t>Spears, type(s)</t>
    </r>
  </si>
  <si>
    <r>
      <t>·</t>
    </r>
    <r>
      <rPr>
        <sz val="7"/>
        <color theme="1"/>
        <rFont val="Times New Roman"/>
        <family val="1"/>
      </rPr>
      <t xml:space="preserve">         </t>
    </r>
    <r>
      <rPr>
        <sz val="11"/>
        <color theme="1"/>
        <rFont val="Calibri"/>
        <family val="2"/>
        <scheme val="minor"/>
      </rPr>
      <t>Sampling scoop, type(s)</t>
    </r>
  </si>
  <si>
    <r>
      <t>·</t>
    </r>
    <r>
      <rPr>
        <sz val="7"/>
        <color theme="1"/>
        <rFont val="Times New Roman"/>
        <family val="1"/>
      </rPr>
      <t xml:space="preserve">         </t>
    </r>
    <r>
      <rPr>
        <sz val="11"/>
        <color theme="1"/>
        <rFont val="Calibri"/>
        <family val="2"/>
        <scheme val="minor"/>
      </rPr>
      <t>Sterilization equipment, type:</t>
    </r>
  </si>
  <si>
    <r>
      <t>·</t>
    </r>
    <r>
      <rPr>
        <sz val="7"/>
        <color theme="1"/>
        <rFont val="Times New Roman"/>
        <family val="1"/>
      </rPr>
      <t xml:space="preserve">         </t>
    </r>
    <r>
      <rPr>
        <sz val="11"/>
        <color theme="1"/>
        <rFont val="Calibri"/>
        <family val="2"/>
        <scheme val="minor"/>
      </rPr>
      <t>Sample container(s), type(s):</t>
    </r>
  </si>
  <si>
    <r>
      <t>·</t>
    </r>
    <r>
      <rPr>
        <sz val="7"/>
        <color theme="1"/>
        <rFont val="Times New Roman"/>
        <family val="1"/>
      </rPr>
      <t xml:space="preserve">         </t>
    </r>
    <r>
      <rPr>
        <sz val="11"/>
        <color theme="1"/>
        <rFont val="Calibri"/>
        <family val="2"/>
        <scheme val="minor"/>
      </rPr>
      <t>Sample seal(s), type(s):</t>
    </r>
  </si>
  <si>
    <r>
      <t>·</t>
    </r>
    <r>
      <rPr>
        <sz val="7"/>
        <color theme="1"/>
        <rFont val="Times New Roman"/>
        <family val="1"/>
      </rPr>
      <t xml:space="preserve">         </t>
    </r>
    <r>
      <rPr>
        <sz val="11"/>
        <color theme="1"/>
        <rFont val="Calibri"/>
        <family val="2"/>
        <scheme val="minor"/>
      </rPr>
      <t>Seal coding, please explain:</t>
    </r>
  </si>
  <si>
    <r>
      <t>·</t>
    </r>
    <r>
      <rPr>
        <sz val="7"/>
        <color theme="1"/>
        <rFont val="Times New Roman"/>
        <family val="1"/>
      </rPr>
      <t xml:space="preserve">         </t>
    </r>
    <r>
      <rPr>
        <sz val="11"/>
        <color theme="1"/>
        <rFont val="Calibri"/>
        <family val="2"/>
        <scheme val="minor"/>
      </rPr>
      <t>Moisture meter</t>
    </r>
  </si>
  <si>
    <r>
      <t>·</t>
    </r>
    <r>
      <rPr>
        <sz val="7"/>
        <color theme="1"/>
        <rFont val="Times New Roman"/>
        <family val="1"/>
      </rPr>
      <t xml:space="preserve">         </t>
    </r>
    <r>
      <rPr>
        <sz val="11"/>
        <color theme="1"/>
        <rFont val="Calibri"/>
        <family val="2"/>
        <scheme val="minor"/>
      </rPr>
      <t>Thermometer</t>
    </r>
  </si>
  <si>
    <r>
      <t>·</t>
    </r>
    <r>
      <rPr>
        <sz val="7"/>
        <color theme="1"/>
        <rFont val="Times New Roman"/>
        <family val="1"/>
      </rPr>
      <t xml:space="preserve">         </t>
    </r>
    <r>
      <rPr>
        <sz val="11"/>
        <color theme="1"/>
        <rFont val="Calibri"/>
        <family val="2"/>
        <scheme val="minor"/>
      </rPr>
      <t>Scale</t>
    </r>
  </si>
  <si>
    <r>
      <t>·</t>
    </r>
    <r>
      <rPr>
        <sz val="7"/>
        <color theme="1"/>
        <rFont val="Times New Roman"/>
        <family val="1"/>
      </rPr>
      <t xml:space="preserve">         </t>
    </r>
    <r>
      <rPr>
        <sz val="11"/>
        <color theme="1"/>
        <rFont val="Calibri"/>
        <family val="2"/>
        <scheme val="minor"/>
      </rPr>
      <t>Sieves</t>
    </r>
  </si>
  <si>
    <r>
      <t>·</t>
    </r>
    <r>
      <rPr>
        <sz val="7"/>
        <color theme="1"/>
        <rFont val="Times New Roman"/>
        <family val="1"/>
      </rPr>
      <t xml:space="preserve">         </t>
    </r>
    <r>
      <rPr>
        <sz val="11"/>
        <color theme="1"/>
        <rFont val="Calibri"/>
        <family val="2"/>
        <scheme val="minor"/>
      </rPr>
      <t>Aflatoxin test kit</t>
    </r>
  </si>
  <si>
    <r>
      <t>·</t>
    </r>
    <r>
      <rPr>
        <sz val="7"/>
        <color theme="1"/>
        <rFont val="Times New Roman"/>
        <family val="1"/>
      </rPr>
      <t xml:space="preserve">         </t>
    </r>
    <r>
      <rPr>
        <sz val="11"/>
        <color theme="1"/>
        <rFont val="Calibri"/>
        <family val="2"/>
        <scheme val="minor"/>
      </rPr>
      <t>GMO test kit</t>
    </r>
  </si>
  <si>
    <r>
      <t>b)</t>
    </r>
    <r>
      <rPr>
        <sz val="7"/>
        <color theme="1"/>
        <rFont val="Times New Roman"/>
        <family val="1"/>
      </rPr>
      <t xml:space="preserve">      </t>
    </r>
    <r>
      <rPr>
        <sz val="11"/>
        <color theme="1"/>
        <rFont val="Calibri"/>
        <family val="2"/>
        <scheme val="minor"/>
      </rPr>
      <t>Is there a maintenance schedule implemented for the different equipment?</t>
    </r>
  </si>
  <si>
    <r>
      <t>c)</t>
    </r>
    <r>
      <rPr>
        <sz val="7"/>
        <color theme="1"/>
        <rFont val="Times New Roman"/>
        <family val="1"/>
      </rPr>
      <t xml:space="preserve">       </t>
    </r>
    <r>
      <rPr>
        <sz val="11"/>
        <color theme="1"/>
        <rFont val="Calibri"/>
        <family val="2"/>
        <scheme val="minor"/>
      </rPr>
      <t>If yes submit a copy of the schedule</t>
    </r>
  </si>
  <si>
    <t>Please check the copy of the schedule</t>
  </si>
  <si>
    <r>
      <t>d)</t>
    </r>
    <r>
      <rPr>
        <sz val="7"/>
        <color theme="1"/>
        <rFont val="Times New Roman"/>
        <family val="1"/>
      </rPr>
      <t xml:space="preserve">      </t>
    </r>
    <r>
      <rPr>
        <sz val="11"/>
        <color theme="1"/>
        <rFont val="Calibri"/>
        <family val="2"/>
        <scheme val="minor"/>
      </rPr>
      <t>Is there a calibration routine?</t>
    </r>
  </si>
  <si>
    <r>
      <t>e)</t>
    </r>
    <r>
      <rPr>
        <sz val="7"/>
        <color theme="1"/>
        <rFont val="Times New Roman"/>
        <family val="1"/>
      </rPr>
      <t xml:space="preserve">      </t>
    </r>
    <r>
      <rPr>
        <sz val="11"/>
        <color theme="1"/>
        <rFont val="Calibri"/>
        <family val="2"/>
        <scheme val="minor"/>
      </rPr>
      <t>If yes submit a copy of the schedule</t>
    </r>
  </si>
  <si>
    <t>please check the copy of the schedule</t>
  </si>
  <si>
    <r>
      <t>6)</t>
    </r>
    <r>
      <rPr>
        <b/>
        <sz val="7"/>
        <color theme="1"/>
        <rFont val="Times New Roman"/>
        <family val="1"/>
      </rPr>
      <t xml:space="preserve">      </t>
    </r>
    <r>
      <rPr>
        <b/>
        <sz val="11"/>
        <color theme="1"/>
        <rFont val="Calibri"/>
        <family val="2"/>
        <scheme val="minor"/>
      </rPr>
      <t>Quality management system</t>
    </r>
  </si>
  <si>
    <r>
      <t>a)</t>
    </r>
    <r>
      <rPr>
        <sz val="7"/>
        <color theme="1"/>
        <rFont val="Times New Roman"/>
        <family val="1"/>
      </rPr>
      <t xml:space="preserve">      </t>
    </r>
    <r>
      <rPr>
        <sz val="11"/>
        <color theme="1"/>
        <rFont val="Calibri"/>
        <family val="2"/>
        <scheme val="minor"/>
      </rPr>
      <t>Does the company have internal quality assurance policy?</t>
    </r>
  </si>
  <si>
    <t xml:space="preserve"> If yes, please provide an attached copy</t>
  </si>
  <si>
    <r>
      <t>b)</t>
    </r>
    <r>
      <rPr>
        <sz val="7"/>
        <color theme="1"/>
        <rFont val="Times New Roman"/>
        <family val="1"/>
      </rPr>
      <t xml:space="preserve">      </t>
    </r>
    <r>
      <rPr>
        <sz val="11"/>
        <color theme="1"/>
        <rFont val="Calibri"/>
        <family val="2"/>
        <scheme val="minor"/>
      </rPr>
      <t xml:space="preserve">Does the company keep record of data? (individual personnel file, certificate of training, NC Report, Warning).  </t>
    </r>
  </si>
  <si>
    <t>If yes, please provide an example as attachment.</t>
  </si>
  <si>
    <r>
      <t>c)</t>
    </r>
    <r>
      <rPr>
        <sz val="7"/>
        <color theme="1"/>
        <rFont val="Times New Roman"/>
        <family val="1"/>
      </rPr>
      <t xml:space="preserve">       </t>
    </r>
    <r>
      <rPr>
        <sz val="11"/>
        <color theme="1"/>
        <rFont val="Calibri"/>
        <family val="2"/>
        <scheme val="minor"/>
      </rPr>
      <t>What is the procedure followed by the company in case of non-conforming results? Please attached procedure:</t>
    </r>
  </si>
  <si>
    <t>please check the relevance of the answer provided</t>
  </si>
  <si>
    <r>
      <t>7)</t>
    </r>
    <r>
      <rPr>
        <b/>
        <sz val="7"/>
        <color theme="1"/>
        <rFont val="Times New Roman"/>
        <family val="1"/>
      </rPr>
      <t xml:space="preserve">      </t>
    </r>
    <r>
      <rPr>
        <b/>
        <sz val="11"/>
        <color theme="1"/>
        <rFont val="Calibri"/>
        <family val="2"/>
        <scheme val="minor"/>
      </rPr>
      <t>Food Analysis</t>
    </r>
  </si>
  <si>
    <r>
      <t>a)</t>
    </r>
    <r>
      <rPr>
        <sz val="7"/>
        <color theme="1"/>
        <rFont val="Times New Roman"/>
        <family val="1"/>
      </rPr>
      <t xml:space="preserve">      </t>
    </r>
    <r>
      <rPr>
        <sz val="11"/>
        <color theme="1"/>
        <rFont val="Calibri"/>
        <family val="2"/>
        <scheme val="minor"/>
      </rPr>
      <t>Does the company own a lab?</t>
    </r>
  </si>
  <si>
    <r>
      <t>b)</t>
    </r>
    <r>
      <rPr>
        <sz val="7"/>
        <color theme="1"/>
        <rFont val="Times New Roman"/>
        <family val="1"/>
      </rPr>
      <t xml:space="preserve">      </t>
    </r>
    <r>
      <rPr>
        <sz val="11"/>
        <color theme="1"/>
        <rFont val="Calibri"/>
        <family val="2"/>
        <scheme val="minor"/>
      </rPr>
      <t>If yes please specify the total size of the lab in square meter</t>
    </r>
  </si>
  <si>
    <r>
      <t>c)</t>
    </r>
    <r>
      <rPr>
        <sz val="7"/>
        <color theme="1"/>
        <rFont val="Times New Roman"/>
        <family val="1"/>
      </rPr>
      <t xml:space="preserve">       </t>
    </r>
    <r>
      <rPr>
        <sz val="11"/>
        <color theme="1"/>
        <rFont val="Calibri"/>
        <family val="2"/>
        <scheme val="minor"/>
      </rPr>
      <t>Do you have a Chemical lab</t>
    </r>
  </si>
  <si>
    <r>
      <t>d)</t>
    </r>
    <r>
      <rPr>
        <sz val="7"/>
        <color theme="1"/>
        <rFont val="Times New Roman"/>
        <family val="1"/>
      </rPr>
      <t xml:space="preserve">      </t>
    </r>
    <r>
      <rPr>
        <sz val="11"/>
        <color theme="1"/>
        <rFont val="Calibri"/>
        <family val="2"/>
        <scheme val="minor"/>
      </rPr>
      <t>If yes please specify the size</t>
    </r>
  </si>
  <si>
    <r>
      <t>e)</t>
    </r>
    <r>
      <rPr>
        <sz val="7"/>
        <color theme="1"/>
        <rFont val="Times New Roman"/>
        <family val="1"/>
      </rPr>
      <t xml:space="preserve">      </t>
    </r>
    <r>
      <rPr>
        <sz val="11"/>
        <color theme="1"/>
        <rFont val="Calibri"/>
        <family val="2"/>
        <scheme val="minor"/>
      </rPr>
      <t>Do you perform grading</t>
    </r>
  </si>
  <si>
    <r>
      <t>f)</t>
    </r>
    <r>
      <rPr>
        <sz val="7"/>
        <color theme="1"/>
        <rFont val="Times New Roman"/>
        <family val="1"/>
      </rPr>
      <t xml:space="preserve">       </t>
    </r>
    <r>
      <rPr>
        <sz val="11"/>
        <color theme="1"/>
        <rFont val="Calibri"/>
        <family val="2"/>
        <scheme val="minor"/>
      </rPr>
      <t>Do you have a Microbiology lab</t>
    </r>
  </si>
  <si>
    <r>
      <t>g)</t>
    </r>
    <r>
      <rPr>
        <sz val="7"/>
        <color theme="1"/>
        <rFont val="Times New Roman"/>
        <family val="1"/>
      </rPr>
      <t xml:space="preserve">      </t>
    </r>
    <r>
      <rPr>
        <sz val="11"/>
        <color theme="1"/>
        <rFont val="Calibri"/>
        <family val="2"/>
        <scheme val="minor"/>
      </rPr>
      <t>If yes, please specify the size</t>
    </r>
  </si>
  <si>
    <r>
      <t>h)</t>
    </r>
    <r>
      <rPr>
        <sz val="7"/>
        <color theme="1"/>
        <rFont val="Times New Roman"/>
        <family val="1"/>
      </rPr>
      <t xml:space="preserve">      </t>
    </r>
    <r>
      <rPr>
        <sz val="11"/>
        <color theme="1"/>
        <rFont val="Calibri"/>
        <family val="2"/>
        <scheme val="minor"/>
      </rPr>
      <t>Are there others sections in your lab?</t>
    </r>
  </si>
  <si>
    <r>
      <t>i)</t>
    </r>
    <r>
      <rPr>
        <sz val="7"/>
        <color theme="1"/>
        <rFont val="Times New Roman"/>
        <family val="1"/>
      </rPr>
      <t xml:space="preserve">        </t>
    </r>
    <r>
      <rPr>
        <sz val="11"/>
        <color theme="1"/>
        <rFont val="Calibri"/>
        <family val="2"/>
        <scheme val="minor"/>
      </rPr>
      <t>If yes, please specify</t>
    </r>
  </si>
  <si>
    <r>
      <t>j)</t>
    </r>
    <r>
      <rPr>
        <sz val="7"/>
        <color theme="1"/>
        <rFont val="Times New Roman"/>
        <family val="1"/>
      </rPr>
      <t xml:space="preserve">        </t>
    </r>
    <r>
      <rPr>
        <sz val="11"/>
        <color theme="1"/>
        <rFont val="Calibri"/>
        <family val="2"/>
        <scheme val="minor"/>
      </rPr>
      <t>Is your laboratory ISO 17025 accredited?</t>
    </r>
  </si>
  <si>
    <r>
      <t>k)</t>
    </r>
    <r>
      <rPr>
        <sz val="7"/>
        <color theme="1"/>
        <rFont val="Times New Roman"/>
        <family val="1"/>
      </rPr>
      <t xml:space="preserve">      </t>
    </r>
    <r>
      <rPr>
        <sz val="11"/>
        <color theme="1"/>
        <rFont val="Calibri"/>
        <family val="2"/>
        <scheme val="minor"/>
      </rPr>
      <t>If yes, please provide the certificates and scope of work</t>
    </r>
  </si>
  <si>
    <t>please check that the scope of work is related to food analysis</t>
  </si>
  <si>
    <r>
      <t>l)</t>
    </r>
    <r>
      <rPr>
        <sz val="7"/>
        <color theme="1"/>
        <rFont val="Times New Roman"/>
        <family val="1"/>
      </rPr>
      <t xml:space="preserve">        </t>
    </r>
    <r>
      <rPr>
        <sz val="11"/>
        <color theme="1"/>
        <rFont val="Calibri"/>
        <family val="2"/>
        <scheme val="minor"/>
      </rPr>
      <t>Equipment available for testing purpose</t>
    </r>
  </si>
  <si>
    <r>
      <t>m)</t>
    </r>
    <r>
      <rPr>
        <sz val="7"/>
        <color theme="1"/>
        <rFont val="Times New Roman"/>
        <family val="1"/>
      </rPr>
      <t xml:space="preserve">    </t>
    </r>
    <r>
      <rPr>
        <sz val="11"/>
        <color theme="1"/>
        <rFont val="Calibri"/>
        <family val="2"/>
        <scheme val="minor"/>
      </rPr>
      <t>Do you subcontract food analysis?</t>
    </r>
  </si>
  <si>
    <r>
      <t>n)</t>
    </r>
    <r>
      <rPr>
        <sz val="7"/>
        <color theme="1"/>
        <rFont val="Times New Roman"/>
        <family val="1"/>
      </rPr>
      <t xml:space="preserve">      </t>
    </r>
    <r>
      <rPr>
        <sz val="11"/>
        <color theme="1"/>
        <rFont val="Calibri"/>
        <family val="2"/>
        <scheme val="minor"/>
      </rPr>
      <t>If yes, go to section 8</t>
    </r>
  </si>
  <si>
    <r>
      <t>8)</t>
    </r>
    <r>
      <rPr>
        <b/>
        <sz val="7"/>
        <color theme="1"/>
        <rFont val="Times New Roman"/>
        <family val="1"/>
      </rPr>
      <t xml:space="preserve">      </t>
    </r>
    <r>
      <rPr>
        <b/>
        <sz val="11"/>
        <color theme="1"/>
        <rFont val="Calibri"/>
        <family val="2"/>
        <scheme val="minor"/>
      </rPr>
      <t>Subcontracted company</t>
    </r>
  </si>
  <si>
    <r>
      <t>a)</t>
    </r>
    <r>
      <rPr>
        <sz val="7"/>
        <color theme="1"/>
        <rFont val="Times New Roman"/>
        <family val="1"/>
      </rPr>
      <t xml:space="preserve">      </t>
    </r>
    <r>
      <rPr>
        <sz val="11"/>
        <color theme="1"/>
        <rFont val="Calibri"/>
        <family val="2"/>
        <scheme val="minor"/>
      </rPr>
      <t>Please provide a list of your subcontracted Company</t>
    </r>
  </si>
  <si>
    <t xml:space="preserve">Name </t>
  </si>
  <si>
    <t>Country</t>
  </si>
  <si>
    <t>Has the company been approved by WFP?</t>
  </si>
  <si>
    <r>
      <t>b)</t>
    </r>
    <r>
      <rPr>
        <sz val="7"/>
        <color theme="1"/>
        <rFont val="Times New Roman"/>
        <family val="1"/>
      </rPr>
      <t xml:space="preserve">      </t>
    </r>
    <r>
      <rPr>
        <sz val="11"/>
        <color theme="1"/>
        <rFont val="Calibri"/>
        <family val="2"/>
        <scheme val="minor"/>
      </rPr>
      <t>Are the laboratories approved on a written procedure?</t>
    </r>
  </si>
  <si>
    <t>please check the procedure</t>
  </si>
  <si>
    <r>
      <t>c)</t>
    </r>
    <r>
      <rPr>
        <sz val="7"/>
        <color theme="1"/>
        <rFont val="Times New Roman"/>
        <family val="1"/>
      </rPr>
      <t xml:space="preserve">       </t>
    </r>
    <r>
      <rPr>
        <sz val="11"/>
        <color theme="1"/>
        <rFont val="Calibri"/>
        <family val="2"/>
        <scheme val="minor"/>
      </rPr>
      <t>If yes, can you summarize the procedure and decision criteria?</t>
    </r>
  </si>
  <si>
    <t>please check the relevance of the procedure</t>
  </si>
  <si>
    <r>
      <t>d)</t>
    </r>
    <r>
      <rPr>
        <sz val="7"/>
        <color theme="1"/>
        <rFont val="Times New Roman"/>
        <family val="1"/>
      </rPr>
      <t xml:space="preserve">      </t>
    </r>
    <r>
      <rPr>
        <sz val="11"/>
        <color theme="1"/>
        <rFont val="Calibri"/>
        <family val="2"/>
        <scheme val="minor"/>
      </rPr>
      <t>If you subcontract food inspection please specify the reason.</t>
    </r>
  </si>
  <si>
    <t>According to you is the reason receivable?</t>
  </si>
  <si>
    <r>
      <t>e)</t>
    </r>
    <r>
      <rPr>
        <sz val="7"/>
        <color theme="1"/>
        <rFont val="Times New Roman"/>
        <family val="1"/>
      </rPr>
      <t xml:space="preserve">      </t>
    </r>
    <r>
      <rPr>
        <sz val="11"/>
        <color theme="1"/>
        <rFont val="Calibri"/>
        <family val="2"/>
        <scheme val="minor"/>
      </rPr>
      <t>Please specify for which commodities does the company subcontract food analysis :</t>
    </r>
  </si>
  <si>
    <r>
      <t>i)</t>
    </r>
    <r>
      <rPr>
        <sz val="7"/>
        <color theme="1"/>
        <rFont val="Times New Roman"/>
        <family val="1"/>
      </rPr>
      <t xml:space="preserve">         </t>
    </r>
    <r>
      <rPr>
        <sz val="10"/>
        <color theme="1"/>
        <rFont val="Calibri"/>
        <family val="2"/>
        <scheme val="minor"/>
      </rPr>
      <t>Grain/Pulses</t>
    </r>
  </si>
  <si>
    <r>
      <t>ii)</t>
    </r>
    <r>
      <rPr>
        <sz val="7"/>
        <color theme="1"/>
        <rFont val="Times New Roman"/>
        <family val="1"/>
      </rPr>
      <t xml:space="preserve">       </t>
    </r>
    <r>
      <rPr>
        <sz val="10"/>
        <color theme="1"/>
        <rFont val="Calibri"/>
        <family val="2"/>
        <scheme val="minor"/>
      </rPr>
      <t>Processed Foods (Flour / Fortified Blended Foods / Biscuits)</t>
    </r>
  </si>
  <si>
    <r>
      <t>iii)</t>
    </r>
    <r>
      <rPr>
        <sz val="7"/>
        <color theme="1"/>
        <rFont val="Times New Roman"/>
        <family val="1"/>
      </rPr>
      <t xml:space="preserve">      </t>
    </r>
    <r>
      <rPr>
        <sz val="10"/>
        <color theme="1"/>
        <rFont val="Calibri"/>
        <family val="2"/>
        <scheme val="minor"/>
      </rPr>
      <t>Fortification (minerals &amp; vitamins)</t>
    </r>
  </si>
  <si>
    <r>
      <t>iv)</t>
    </r>
    <r>
      <rPr>
        <sz val="7"/>
        <color theme="1"/>
        <rFont val="Times New Roman"/>
        <family val="1"/>
      </rPr>
      <t xml:space="preserve">      </t>
    </r>
    <r>
      <rPr>
        <sz val="10"/>
        <color theme="1"/>
        <rFont val="Calibri"/>
        <family val="2"/>
        <scheme val="minor"/>
      </rPr>
      <t>Fat/Oil</t>
    </r>
  </si>
  <si>
    <r>
      <t>v)</t>
    </r>
    <r>
      <rPr>
        <sz val="7"/>
        <color theme="1"/>
        <rFont val="Times New Roman"/>
        <family val="1"/>
      </rPr>
      <t xml:space="preserve">       </t>
    </r>
    <r>
      <rPr>
        <sz val="10"/>
        <color theme="1"/>
        <rFont val="Calibri"/>
        <family val="2"/>
        <scheme val="minor"/>
      </rPr>
      <t>Can food</t>
    </r>
  </si>
  <si>
    <r>
      <t>vi)</t>
    </r>
    <r>
      <rPr>
        <sz val="7"/>
        <color theme="1"/>
        <rFont val="Times New Roman"/>
        <family val="1"/>
      </rPr>
      <t xml:space="preserve">      </t>
    </r>
    <r>
      <rPr>
        <sz val="10"/>
        <color theme="1"/>
        <rFont val="Calibri"/>
        <family val="2"/>
        <scheme val="minor"/>
      </rPr>
      <t>Other, please precise</t>
    </r>
  </si>
  <si>
    <r>
      <t>f)</t>
    </r>
    <r>
      <rPr>
        <sz val="7"/>
        <color theme="1"/>
        <rFont val="Times New Roman"/>
        <family val="1"/>
      </rPr>
      <t xml:space="preserve">       </t>
    </r>
    <r>
      <rPr>
        <sz val="11"/>
        <color theme="1"/>
        <rFont val="Calibri"/>
        <family val="2"/>
        <scheme val="minor"/>
      </rPr>
      <t>In case of several subcontracted laboratories, please explain the management of the analysis between the different laboratories (e.g. by commodity, geographical zone…)</t>
    </r>
  </si>
  <si>
    <t>Does this organiziation seems suitable?</t>
  </si>
  <si>
    <r>
      <t>g)</t>
    </r>
    <r>
      <rPr>
        <sz val="7"/>
        <color theme="1"/>
        <rFont val="Times New Roman"/>
        <family val="1"/>
      </rPr>
      <t xml:space="preserve">      </t>
    </r>
    <r>
      <rPr>
        <sz val="11"/>
        <color theme="1"/>
        <rFont val="Calibri"/>
        <family val="2"/>
        <scheme val="minor"/>
      </rPr>
      <t>In case of subcontracted laboratory (ies) please precise the timely provision of the lab analysis report per commodity type</t>
    </r>
  </si>
  <si>
    <r>
      <t>è</t>
    </r>
    <r>
      <rPr>
        <sz val="7"/>
        <color theme="1"/>
        <rFont val="Times New Roman"/>
        <family val="1"/>
      </rPr>
      <t xml:space="preserve"> </t>
    </r>
    <r>
      <rPr>
        <i/>
        <sz val="11"/>
        <color theme="1"/>
        <rFont val="Calibri"/>
        <family val="2"/>
        <scheme val="minor"/>
      </rPr>
      <t xml:space="preserve">Please precise it for </t>
    </r>
    <r>
      <rPr>
        <b/>
        <i/>
        <sz val="11"/>
        <color theme="1"/>
        <rFont val="Calibri"/>
        <family val="2"/>
        <scheme val="minor"/>
      </rPr>
      <t>each</t>
    </r>
    <r>
      <rPr>
        <i/>
        <sz val="11"/>
        <color theme="1"/>
        <rFont val="Calibri"/>
        <family val="2"/>
        <scheme val="minor"/>
      </rPr>
      <t xml:space="preserve"> sub contracted laboratory.</t>
    </r>
  </si>
  <si>
    <r>
      <t>h)</t>
    </r>
    <r>
      <rPr>
        <i/>
        <sz val="7"/>
        <color theme="1"/>
        <rFont val="Times New Roman"/>
        <family val="1"/>
      </rPr>
      <t xml:space="preserve">      </t>
    </r>
    <r>
      <rPr>
        <sz val="11"/>
        <color theme="1"/>
        <rFont val="Calibri"/>
        <family val="2"/>
        <scheme val="minor"/>
      </rPr>
      <t xml:space="preserve">In case of subcontracted laboratory (ies) </t>
    </r>
    <r>
      <rPr>
        <b/>
        <sz val="11"/>
        <color theme="1"/>
        <rFont val="Calibri"/>
        <family val="2"/>
        <scheme val="minor"/>
      </rPr>
      <t>localized in a different country</t>
    </r>
    <r>
      <rPr>
        <sz val="11"/>
        <color theme="1"/>
        <rFont val="Calibri"/>
        <family val="2"/>
        <scheme val="minor"/>
      </rPr>
      <t xml:space="preserve">: are the samples likely to be held by Customs? If yes, please specify the measures that will be taken to mitigate the problem and ensure that the analysis is not delayed further. </t>
    </r>
    <r>
      <rPr>
        <i/>
        <sz val="11"/>
        <color theme="1"/>
        <rFont val="Calibri"/>
        <family val="2"/>
        <scheme val="minor"/>
      </rPr>
      <t xml:space="preserve">Please precise it for </t>
    </r>
    <r>
      <rPr>
        <b/>
        <i/>
        <sz val="11"/>
        <color theme="1"/>
        <rFont val="Calibri"/>
        <family val="2"/>
        <scheme val="minor"/>
      </rPr>
      <t>each</t>
    </r>
    <r>
      <rPr>
        <i/>
        <sz val="11"/>
        <color theme="1"/>
        <rFont val="Calibri"/>
        <family val="2"/>
        <scheme val="minor"/>
      </rPr>
      <t xml:space="preserve"> laboratory </t>
    </r>
    <r>
      <rPr>
        <b/>
        <i/>
        <sz val="11"/>
        <color theme="1"/>
        <rFont val="Calibri"/>
        <family val="2"/>
        <scheme val="minor"/>
      </rPr>
      <t>localized in a different country.</t>
    </r>
  </si>
  <si>
    <r>
      <t>i)</t>
    </r>
    <r>
      <rPr>
        <b/>
        <sz val="7"/>
        <color theme="1"/>
        <rFont val="Times New Roman"/>
        <family val="1"/>
      </rPr>
      <t xml:space="preserve">        </t>
    </r>
    <r>
      <rPr>
        <sz val="11"/>
        <color theme="1"/>
        <rFont val="Calibri"/>
        <family val="2"/>
        <scheme val="minor"/>
      </rPr>
      <t xml:space="preserve">In case of subcontracted laboratory (ies) </t>
    </r>
    <r>
      <rPr>
        <b/>
        <sz val="11"/>
        <color theme="1"/>
        <rFont val="Calibri"/>
        <family val="2"/>
        <scheme val="minor"/>
      </rPr>
      <t>localized in a different country</t>
    </r>
    <r>
      <rPr>
        <sz val="11"/>
        <color theme="1"/>
        <rFont val="Calibri"/>
        <family val="2"/>
        <scheme val="minor"/>
      </rPr>
      <t xml:space="preserve">, please precise the samples export constraints </t>
    </r>
    <r>
      <rPr>
        <i/>
        <sz val="11"/>
        <color theme="1"/>
        <rFont val="Calibri"/>
        <family val="2"/>
        <scheme val="minor"/>
      </rPr>
      <t>(e.g. restricted types of commodities can be exported….)</t>
    </r>
  </si>
  <si>
    <t>9)      Test offered by the company à please complete the table</t>
  </si>
  <si>
    <t>Test</t>
  </si>
  <si>
    <r>
      <t>Yes</t>
    </r>
    <r>
      <rPr>
        <sz val="9"/>
        <color theme="1"/>
        <rFont val="Arial"/>
        <family val="2"/>
      </rPr>
      <t xml:space="preserve"> (in-house)</t>
    </r>
  </si>
  <si>
    <t>Yes outsourced (please provide in which laboratory)</t>
  </si>
  <si>
    <t>Please specify on which commodity</t>
  </si>
  <si>
    <t>Method of analysis</t>
  </si>
  <si>
    <t>Moisture</t>
  </si>
  <si>
    <t>Check if the inspection company can performed the analysis related to  the commodities considered (cf specifications of the product considered)</t>
  </si>
  <si>
    <t>Broken kernel</t>
  </si>
  <si>
    <t>Damaged kernel</t>
  </si>
  <si>
    <t>Foreign matters</t>
  </si>
  <si>
    <t>Other type of grains</t>
  </si>
  <si>
    <t>Other colour of grains</t>
  </si>
  <si>
    <t>Shrunken grain (wheat)</t>
  </si>
  <si>
    <t>Sprouted grains</t>
  </si>
  <si>
    <t>Noxious seeds</t>
  </si>
  <si>
    <t>Heat damaged grain</t>
  </si>
  <si>
    <t>Milling degree (rice)</t>
  </si>
  <si>
    <t>Toxins: Aflatoxin B &amp; G</t>
  </si>
  <si>
    <t>Toxin: Aflatoxin M</t>
  </si>
  <si>
    <t>Toxins: DON</t>
  </si>
  <si>
    <t>Toxins: Zea</t>
  </si>
  <si>
    <t>Toxins: Ochratoxin</t>
  </si>
  <si>
    <t>Ergot (wheat)</t>
  </si>
  <si>
    <t>Hagberg Falling number</t>
  </si>
  <si>
    <t>Zeleny index</t>
  </si>
  <si>
    <t>Grain size (pulses)</t>
  </si>
  <si>
    <t>Insect damaged grains</t>
  </si>
  <si>
    <t>Test weight</t>
  </si>
  <si>
    <t>WHEAT / WHEAT FLOUR</t>
  </si>
  <si>
    <t>Wet gluten</t>
  </si>
  <si>
    <t>Gluten index</t>
  </si>
  <si>
    <t>W</t>
  </si>
  <si>
    <t>P/L</t>
  </si>
  <si>
    <t>Fatty acid</t>
  </si>
  <si>
    <t>COMPOSITION</t>
  </si>
  <si>
    <t>Crude Protein</t>
  </si>
  <si>
    <t>Crude Fiber</t>
  </si>
  <si>
    <t>Crude Fat</t>
  </si>
  <si>
    <t>Ash</t>
  </si>
  <si>
    <t>Granulation</t>
  </si>
  <si>
    <t>Urease index</t>
  </si>
  <si>
    <t>FORTIFICATION</t>
  </si>
  <si>
    <t>Vitamin A</t>
  </si>
  <si>
    <t>Vitamin E</t>
  </si>
  <si>
    <t>Vitamin D</t>
  </si>
  <si>
    <t xml:space="preserve">Vitamin C </t>
  </si>
  <si>
    <t>Thiamin</t>
  </si>
  <si>
    <t>Riboflavin</t>
  </si>
  <si>
    <t>Folic Acid</t>
  </si>
  <si>
    <t>Niacin</t>
  </si>
  <si>
    <t>Pyridoxine</t>
  </si>
  <si>
    <t>Vitamin B12</t>
  </si>
  <si>
    <t>Iron</t>
  </si>
  <si>
    <t>Zinc</t>
  </si>
  <si>
    <t>Calcium</t>
  </si>
  <si>
    <t>HEAVY METALS</t>
  </si>
  <si>
    <t>Lead</t>
  </si>
  <si>
    <t>Mercury</t>
  </si>
  <si>
    <t>Arsenic</t>
  </si>
  <si>
    <t>Cadmium</t>
  </si>
  <si>
    <t>RANCIDITY</t>
  </si>
  <si>
    <t>Peroxide Value</t>
  </si>
  <si>
    <t>Free Fatty Acid</t>
  </si>
  <si>
    <t>Anisidine Value</t>
  </si>
  <si>
    <t>OTHER TESTS</t>
  </si>
  <si>
    <t>Organoleptic taste</t>
  </si>
  <si>
    <t>Radioactivity</t>
  </si>
  <si>
    <t>Melamine</t>
  </si>
  <si>
    <t>GMO test</t>
  </si>
  <si>
    <t>PESTICIDES</t>
  </si>
  <si>
    <t>Carbamate group</t>
  </si>
  <si>
    <t>Organochlorine group</t>
  </si>
  <si>
    <t>Organophosphorus group</t>
  </si>
  <si>
    <t>Pyrethroid group</t>
  </si>
  <si>
    <t>MICROBIOLOGY</t>
  </si>
  <si>
    <t>Aerobic Plate count</t>
  </si>
  <si>
    <t xml:space="preserve">Total Coliform, </t>
  </si>
  <si>
    <t>E. coli</t>
  </si>
  <si>
    <t>Salmonella</t>
  </si>
  <si>
    <t>Staph aureus, cp</t>
  </si>
  <si>
    <t>Bacilus cereus</t>
  </si>
  <si>
    <t>Enterobacter sakazakii</t>
  </si>
  <si>
    <t>Yeast &amp; Molds</t>
  </si>
  <si>
    <t>Toxins from E. Coli</t>
  </si>
  <si>
    <t>Toxins from B. Cereus</t>
  </si>
  <si>
    <t>Toxins from Staph</t>
  </si>
  <si>
    <t>Listeria monocytogenes</t>
  </si>
  <si>
    <t>Clostridium botulinum</t>
  </si>
  <si>
    <t>OIL / FAT</t>
  </si>
  <si>
    <t>Water and impurities in oil</t>
  </si>
  <si>
    <t>Insoluble impurities in oil</t>
  </si>
  <si>
    <t>Acid value of oil</t>
  </si>
  <si>
    <t xml:space="preserve">Oil colour: </t>
  </si>
  <si>
    <t>Soap content</t>
  </si>
  <si>
    <t>Taste</t>
  </si>
  <si>
    <t>Iodine value (Wijs)</t>
  </si>
  <si>
    <t>Saponification</t>
  </si>
  <si>
    <t>Unsaponifiable matter</t>
  </si>
  <si>
    <t>Refractive index at 40° C</t>
  </si>
  <si>
    <t>Relative density of oil at 27° C</t>
  </si>
  <si>
    <t>Melting point at 24° C maximum</t>
  </si>
  <si>
    <t>Specific weight at 20° C</t>
  </si>
  <si>
    <t>Erucic acid</t>
  </si>
  <si>
    <t>Linolenic acid</t>
  </si>
  <si>
    <t>Linoleic acid</t>
  </si>
  <si>
    <t>Delta-7-stigmasterol</t>
  </si>
  <si>
    <t>BHT/BHA</t>
  </si>
  <si>
    <t>MILK (DSM &amp; FFM)</t>
  </si>
  <si>
    <t>Titratable acidity in ml of decinormal NaOHsolution</t>
  </si>
  <si>
    <t>Lactates</t>
  </si>
  <si>
    <t>Phosphatase test</t>
  </si>
  <si>
    <t>Insolubility index</t>
  </si>
  <si>
    <t>Burnt particles</t>
  </si>
  <si>
    <t>Buttermilk test</t>
  </si>
  <si>
    <t>Whey test</t>
  </si>
  <si>
    <t>CAN FISH</t>
  </si>
  <si>
    <t>Ingredient (liquid/sauce)</t>
  </si>
  <si>
    <t>Fish species</t>
  </si>
  <si>
    <t>Number of fish</t>
  </si>
  <si>
    <t>The contents of cans</t>
  </si>
  <si>
    <t>Can size</t>
  </si>
  <si>
    <t>Can seam, lid (tightness rate, integrity rate, test V&amp;P, side scam examination</t>
  </si>
  <si>
    <t>Quality of the cans and carton boxes</t>
  </si>
  <si>
    <t>Incubation Test</t>
  </si>
  <si>
    <t>Colouring Test for Para red, Rhodamine B, SUDAN red dyes (I, II, III and IV)</t>
  </si>
  <si>
    <t>physical inspection (gross, drained weights, aspect, cleanliness, colour, impurity, inner fish conditions, etc)</t>
  </si>
  <si>
    <r>
      <t>Other tests</t>
    </r>
    <r>
      <rPr>
        <sz val="11"/>
        <color theme="1"/>
        <rFont val="Arial"/>
        <family val="2"/>
      </rPr>
      <t xml:space="preserve"> (please use this section to mentioned the tests you can offer to WFP)</t>
    </r>
  </si>
  <si>
    <t>Outputs ETQ</t>
  </si>
  <si>
    <t>Inspection Company Name</t>
  </si>
  <si>
    <t>Grade</t>
  </si>
  <si>
    <t>Initial Score</t>
  </si>
  <si>
    <t>Score details</t>
  </si>
  <si>
    <t>Section</t>
  </si>
  <si>
    <t>Points obtained</t>
  </si>
  <si>
    <t>Max Points</t>
  </si>
  <si>
    <t>Satisfactory answers</t>
  </si>
  <si>
    <t>1.Inspection service</t>
  </si>
  <si>
    <t>2.  Certification</t>
  </si>
  <si>
    <t>3. Company details</t>
  </si>
  <si>
    <t>4. Staff and Training</t>
  </si>
  <si>
    <t>5. Equipment Available for testing purpose</t>
  </si>
  <si>
    <t>6. Quality Management System</t>
  </si>
  <si>
    <t>7. Food Analysis</t>
  </si>
  <si>
    <t>Food Inspection</t>
  </si>
  <si>
    <t>Data to output  Only  from the inspection company questionnaire</t>
  </si>
  <si>
    <t>Main Activity</t>
  </si>
  <si>
    <t>Data to output  Only from the lab  questionnaire</t>
  </si>
  <si>
    <t>Food and Agro products</t>
  </si>
  <si>
    <t>Pharmaceutical products</t>
  </si>
  <si>
    <t>Construction Material</t>
  </si>
  <si>
    <t>Data to output from both questionnaires</t>
  </si>
  <si>
    <t>Commodities inspected</t>
  </si>
  <si>
    <t>Cereal (grain)</t>
  </si>
  <si>
    <t>Cereal products (flours, fortified blended foods)</t>
  </si>
  <si>
    <t>Biscuits</t>
  </si>
  <si>
    <t>Pulses</t>
  </si>
  <si>
    <t>Oil/Fat</t>
  </si>
  <si>
    <t>Can Products</t>
  </si>
  <si>
    <t>Milk (dry Powder)</t>
  </si>
  <si>
    <t>Minerals and Vitamins</t>
  </si>
  <si>
    <t>Sugar&amp;Salt</t>
  </si>
  <si>
    <t>Factory Audit</t>
  </si>
  <si>
    <t>Fumigation services</t>
  </si>
  <si>
    <t>GMP Audit</t>
  </si>
  <si>
    <t>Fumigation</t>
  </si>
  <si>
    <t>HACCP Audit</t>
  </si>
  <si>
    <t>Fumigation supervision</t>
  </si>
  <si>
    <t>Certifications/ Accreditations</t>
  </si>
  <si>
    <t>Gafta Member</t>
  </si>
  <si>
    <t>ISO 9001</t>
  </si>
  <si>
    <t>Fosfa Member</t>
  </si>
  <si>
    <t>ISO 17020</t>
  </si>
  <si>
    <t>AOAC</t>
  </si>
  <si>
    <t>ISO 17025</t>
  </si>
  <si>
    <t>AACC</t>
  </si>
  <si>
    <t>Others</t>
  </si>
  <si>
    <t>ICC</t>
  </si>
  <si>
    <t>Company details</t>
  </si>
  <si>
    <t>Age of the company</t>
  </si>
  <si>
    <t>Number of inspection carried out per year</t>
  </si>
  <si>
    <t>Number of analysis carried out per year</t>
  </si>
  <si>
    <t>Quantity of commodities  handled over the last year (MT)</t>
  </si>
  <si>
    <t>Staffing and Training</t>
  </si>
  <si>
    <t>Number of permanent staff</t>
  </si>
  <si>
    <t>Number of casual staff</t>
  </si>
  <si>
    <t>In country Staff</t>
  </si>
  <si>
    <t>Training Programme implemented</t>
  </si>
  <si>
    <t>Equipment</t>
  </si>
  <si>
    <t>GMO test kit</t>
  </si>
  <si>
    <t>Aflatoxin test kit</t>
  </si>
  <si>
    <t>Further Comments</t>
  </si>
  <si>
    <t>Quality Management System</t>
  </si>
  <si>
    <t>Quality Policy</t>
  </si>
  <si>
    <t>Code of Ethics policy</t>
  </si>
  <si>
    <t>Food Analysis</t>
  </si>
  <si>
    <t>In-house laboratory</t>
  </si>
  <si>
    <t>Microbiology Lab</t>
  </si>
  <si>
    <t>Chemical Lab</t>
  </si>
  <si>
    <t>ISO 17025 accredited</t>
  </si>
  <si>
    <t>Commodities analyzed</t>
  </si>
  <si>
    <t>Subcontracted Company</t>
  </si>
  <si>
    <t>Name</t>
  </si>
  <si>
    <t>Type (INS or LAB)</t>
  </si>
  <si>
    <t>Further Comments from the corrector</t>
  </si>
  <si>
    <t>Score</t>
  </si>
  <si>
    <t>Score summary</t>
  </si>
  <si>
    <t>Satisfactory answer per part</t>
  </si>
  <si>
    <t>A</t>
  </si>
  <si>
    <t>B</t>
  </si>
  <si>
    <t>C</t>
  </si>
  <si>
    <t>D</t>
  </si>
  <si>
    <t>AND</t>
  </si>
  <si>
    <t>OR</t>
  </si>
  <si>
    <t>Part</t>
  </si>
  <si>
    <t>Criteria</t>
  </si>
  <si>
    <t>[80;100]</t>
  </si>
  <si>
    <t>[50;80[</t>
  </si>
  <si>
    <t>[20;50[</t>
  </si>
  <si>
    <t>[0;20[</t>
  </si>
  <si>
    <t>Points allocated</t>
  </si>
  <si>
    <t>Points</t>
  </si>
  <si>
    <t>100% Food Inspection</t>
  </si>
  <si>
    <t>Not specialized in Food Inspection</t>
  </si>
  <si>
    <t>GMP audit</t>
  </si>
  <si>
    <t>X</t>
  </si>
  <si>
    <t>Certifications</t>
  </si>
  <si>
    <t>GAFTA</t>
  </si>
  <si>
    <t>FOSFA</t>
  </si>
  <si>
    <t>Staff</t>
  </si>
  <si>
    <t>Repartition Permanent staff/Total Staff (%)</t>
  </si>
  <si>
    <t>&gt;60%</t>
  </si>
  <si>
    <r>
      <t>Equipment</t>
    </r>
    <r>
      <rPr>
        <sz val="8"/>
        <color theme="1"/>
        <rFont val="Calibri"/>
        <family val="2"/>
        <scheme val="minor"/>
      </rPr>
      <t> </t>
    </r>
  </si>
  <si>
    <t>GMO Test kit</t>
  </si>
  <si>
    <t>TOTAL</t>
  </si>
  <si>
    <t>GRADE</t>
  </si>
  <si>
    <t>Laboratory</t>
  </si>
  <si>
    <r>
      <t>The laboratory used is  ISO 17025</t>
    </r>
    <r>
      <rPr>
        <sz val="8"/>
        <color theme="1"/>
        <rFont val="Calibri"/>
        <family val="2"/>
        <scheme val="minor"/>
      </rPr>
      <t> </t>
    </r>
    <r>
      <rPr>
        <sz val="11"/>
        <color theme="1"/>
        <rFont val="Calibri"/>
        <family val="2"/>
        <scheme val="minor"/>
      </rPr>
      <t xml:space="preserve"> accredited with a scope of work related to Food analysis</t>
    </r>
  </si>
  <si>
    <r>
      <t>The laboratory used has</t>
    </r>
    <r>
      <rPr>
        <sz val="8"/>
        <color theme="1"/>
        <rFont val="Calibri"/>
        <family val="2"/>
        <scheme val="minor"/>
      </rPr>
      <t> </t>
    </r>
    <r>
      <rPr>
        <sz val="11"/>
        <color theme="1"/>
        <rFont val="Calibri"/>
        <family val="2"/>
        <scheme val="minor"/>
      </rPr>
      <t xml:space="preserve"> been approved by WFP</t>
    </r>
  </si>
  <si>
    <t>Food Inspection - Main Activity</t>
  </si>
  <si>
    <t>Milk                     (dry Powder)</t>
  </si>
  <si>
    <t>Sugar    &amp;Salt</t>
  </si>
  <si>
    <t>1.  Inspection services</t>
  </si>
  <si>
    <t>&gt;30%</t>
  </si>
  <si>
    <t>&lt;30%</t>
  </si>
  <si>
    <r>
      <t> </t>
    </r>
    <r>
      <rPr>
        <sz val="12"/>
        <color theme="1"/>
        <rFont val="Calibri"/>
        <family val="2"/>
        <scheme val="minor"/>
      </rPr>
      <t>E-Mail</t>
    </r>
  </si>
  <si>
    <r>
      <t xml:space="preserve">Question                                                                   </t>
    </r>
    <r>
      <rPr>
        <sz val="11"/>
        <color theme="1"/>
        <rFont val="Calibri"/>
        <family val="2"/>
        <scheme val="minor"/>
      </rPr>
      <t>Please tick the question with an</t>
    </r>
    <r>
      <rPr>
        <b/>
        <sz val="11"/>
        <color theme="1"/>
        <rFont val="Calibri"/>
        <family val="2"/>
        <scheme val="minor"/>
      </rPr>
      <t xml:space="preserve"> 'x'</t>
    </r>
  </si>
  <si>
    <t>RFP  N99-12-051 Annex VI : Technical questionnaire Inspection company</t>
  </si>
  <si>
    <t xml:space="preserve">Signature: </t>
  </si>
  <si>
    <t>……………………………………………………………</t>
  </si>
  <si>
    <t>…….……..……………….…………….</t>
  </si>
  <si>
    <t>(Name of the Inspection Company and official stamp).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</si>
</sst>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6"/>
      <color theme="1"/>
      <name val="Arial"/>
      <family val="2"/>
    </font>
    <font>
      <b/>
      <i/>
      <shadow/>
      <sz val="16"/>
      <color theme="1"/>
      <name val="Arial"/>
      <family val="2"/>
    </font>
    <font>
      <i/>
      <sz val="13"/>
      <color theme="1"/>
      <name val="Arial"/>
      <family val="2"/>
    </font>
    <font>
      <b/>
      <sz val="11"/>
      <color theme="1"/>
      <name val="Tahoma"/>
      <family val="2"/>
    </font>
    <font>
      <b/>
      <sz val="12"/>
      <color theme="1"/>
      <name val="Arial"/>
      <family val="2"/>
    </font>
    <font>
      <sz val="12"/>
      <color theme="1"/>
      <name val="Arial"/>
      <family val="2"/>
    </font>
    <font>
      <sz val="12"/>
      <color theme="1"/>
      <name val="Times New Roman"/>
      <family val="1"/>
    </font>
    <font>
      <sz val="10"/>
      <color theme="1"/>
      <name val="Times New Roman"/>
      <family val="1"/>
    </font>
    <font>
      <sz val="6"/>
      <color theme="1"/>
      <name val="Arial"/>
      <family val="2"/>
    </font>
    <font>
      <sz val="8"/>
      <color theme="1"/>
      <name val="Arial"/>
      <family val="2"/>
    </font>
    <font>
      <sz val="11"/>
      <color theme="1"/>
      <name val="Arial"/>
      <family val="2"/>
    </font>
    <font>
      <sz val="10"/>
      <color theme="1"/>
      <name val="Calibri"/>
      <family val="2"/>
      <scheme val="minor"/>
    </font>
    <font>
      <b/>
      <sz val="10"/>
      <color theme="1"/>
      <name val="Calibri"/>
      <family val="2"/>
      <scheme val="minor"/>
    </font>
    <font>
      <b/>
      <sz val="7"/>
      <color theme="1"/>
      <name val="Times New Roman"/>
      <family val="1"/>
    </font>
    <font>
      <sz val="11"/>
      <name val="Calibri"/>
      <family val="2"/>
      <scheme val="minor"/>
    </font>
    <font>
      <sz val="7"/>
      <color theme="1"/>
      <name val="Times New Roman"/>
      <family val="1"/>
    </font>
    <font>
      <sz val="11"/>
      <color rgb="FF000000"/>
      <name val="Symbol"/>
      <family val="1"/>
      <charset val="2"/>
    </font>
    <font>
      <sz val="7"/>
      <color rgb="FF000000"/>
      <name val="Times New Roman"/>
      <family val="1"/>
    </font>
    <font>
      <sz val="11"/>
      <color rgb="FF000000"/>
      <name val="Calibri"/>
      <family val="2"/>
      <scheme val="minor"/>
    </font>
    <font>
      <sz val="11"/>
      <color theme="1"/>
      <name val="Symbol"/>
      <family val="1"/>
      <charset val="2"/>
    </font>
    <font>
      <sz val="11"/>
      <color theme="1"/>
      <name val="Times New Roman"/>
      <family val="1"/>
    </font>
    <font>
      <sz val="9"/>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i/>
      <sz val="7"/>
      <color theme="1"/>
      <name val="Times New Roman"/>
      <family val="1"/>
    </font>
    <font>
      <b/>
      <sz val="11"/>
      <color theme="1"/>
      <name val="Arial"/>
      <family val="2"/>
    </font>
    <font>
      <sz val="9"/>
      <color theme="1"/>
      <name val="Arial"/>
      <family val="2"/>
    </font>
    <font>
      <b/>
      <sz val="20"/>
      <color theme="1"/>
      <name val="Calibri"/>
      <family val="2"/>
      <scheme val="minor"/>
    </font>
    <font>
      <b/>
      <sz val="10"/>
      <color indexed="81"/>
      <name val="Tahoma"/>
      <family val="2"/>
    </font>
    <font>
      <sz val="10"/>
      <color indexed="81"/>
      <name val="Tahoma"/>
      <family val="2"/>
    </font>
    <font>
      <sz val="11"/>
      <color rgb="FF1F497D"/>
      <name val="Calibri"/>
      <family val="2"/>
      <scheme val="minor"/>
    </font>
    <font>
      <b/>
      <sz val="8"/>
      <color theme="1"/>
      <name val="Calibri"/>
      <family val="2"/>
      <scheme val="minor"/>
    </font>
    <font>
      <b/>
      <sz val="8"/>
      <color theme="0"/>
      <name val="Calibri"/>
      <family val="2"/>
      <scheme val="minor"/>
    </font>
    <font>
      <b/>
      <sz val="10"/>
      <name val="Arial"/>
      <family val="2"/>
    </font>
    <font>
      <sz val="8"/>
      <color theme="1"/>
      <name val="Calibri"/>
      <family val="2"/>
      <scheme val="minor"/>
    </font>
    <font>
      <b/>
      <sz val="10"/>
      <color theme="1"/>
      <name val="Verdana"/>
      <family val="2"/>
    </font>
    <font>
      <sz val="10"/>
      <color theme="1"/>
      <name val="Verdana"/>
      <family val="2"/>
    </font>
    <font>
      <sz val="10"/>
      <name val="Arial"/>
      <family val="2"/>
    </font>
    <font>
      <b/>
      <sz val="14"/>
      <color rgb="FF1F497D"/>
      <name val="Calibri"/>
      <family val="2"/>
      <scheme val="minor"/>
    </font>
    <font>
      <sz val="12"/>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FFC000"/>
        <bgColor indexed="64"/>
      </patternFill>
    </fill>
    <fill>
      <patternFill patternType="solid">
        <fgColor rgb="FFFFFF99"/>
        <bgColor indexed="64"/>
      </patternFill>
    </fill>
    <fill>
      <patternFill patternType="solid">
        <fgColor rgb="FFFFCCFF"/>
        <bgColor indexed="64"/>
      </patternFill>
    </fill>
    <fill>
      <patternFill patternType="gray125">
        <bgColor rgb="FFE5E5E5"/>
      </patternFill>
    </fill>
    <fill>
      <patternFill patternType="solid">
        <fgColor theme="3" tint="0.79998168889431442"/>
        <bgColor indexed="64"/>
      </patternFill>
    </fill>
    <fill>
      <patternFill patternType="solid">
        <fgColor rgb="FFFF0000"/>
        <bgColor indexed="64"/>
      </patternFill>
    </fill>
    <fill>
      <patternFill patternType="solid">
        <fgColor rgb="FF0F243E"/>
        <bgColor indexed="64"/>
      </patternFill>
    </fill>
    <fill>
      <patternFill patternType="solid">
        <fgColor theme="3" tint="-0.499984740745262"/>
        <bgColor indexed="64"/>
      </patternFill>
    </fill>
    <fill>
      <patternFill patternType="solid">
        <fgColor rgb="FF00B0F0"/>
        <bgColor indexed="64"/>
      </patternFill>
    </fill>
    <fill>
      <patternFill patternType="solid">
        <fgColor rgb="FFC6D9F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rgb="FF000000"/>
        <bgColor indexed="64"/>
      </patternFill>
    </fill>
    <fill>
      <patternFill patternType="gray0625"/>
    </fill>
    <fill>
      <patternFill patternType="gray0625">
        <bgColor rgb="FF92D050"/>
      </patternFill>
    </fill>
    <fill>
      <patternFill patternType="gray0625">
        <bgColor rgb="FFFFC000"/>
      </patternFill>
    </fill>
    <fill>
      <patternFill patternType="gray0625">
        <bgColor rgb="FFFF0000"/>
      </patternFill>
    </fill>
    <fill>
      <patternFill patternType="gray0625">
        <bgColor rgb="FF000000"/>
      </patternFill>
    </fill>
    <fill>
      <patternFill patternType="solid">
        <fgColor rgb="FFE5DFE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top style="thick">
        <color rgb="FFFFC000"/>
      </top>
      <bottom/>
      <diagonal/>
    </border>
    <border>
      <left/>
      <right/>
      <top/>
      <bottom style="thick">
        <color rgb="FFFFC000"/>
      </bottom>
      <diagonal/>
    </border>
    <border>
      <left/>
      <right/>
      <top style="thin">
        <color indexed="64"/>
      </top>
      <bottom style="thin">
        <color indexed="64"/>
      </bottom>
      <diagonal/>
    </border>
  </borders>
  <cellStyleXfs count="2">
    <xf numFmtId="0" fontId="0" fillId="0" borderId="0"/>
    <xf numFmtId="0" fontId="42" fillId="0" borderId="0"/>
  </cellStyleXfs>
  <cellXfs count="368">
    <xf numFmtId="0" fontId="0" fillId="0" borderId="0" xfId="0"/>
    <xf numFmtId="0" fontId="5" fillId="0" borderId="0" xfId="0" applyFont="1" applyAlignment="1">
      <alignment horizontal="center"/>
    </xf>
    <xf numFmtId="0" fontId="7" fillId="0" borderId="0" xfId="0" applyFont="1"/>
    <xf numFmtId="0" fontId="10" fillId="0" borderId="0" xfId="0" applyFont="1" applyAlignment="1">
      <alignment wrapText="1"/>
    </xf>
    <xf numFmtId="0" fontId="11" fillId="0" borderId="0" xfId="0" applyFont="1"/>
    <xf numFmtId="0" fontId="12" fillId="0" borderId="0" xfId="0" applyFont="1" applyAlignment="1">
      <alignment wrapText="1"/>
    </xf>
    <xf numFmtId="0" fontId="11" fillId="0" borderId="0" xfId="0" applyFont="1" applyAlignment="1">
      <alignment wrapText="1"/>
    </xf>
    <xf numFmtId="0" fontId="13" fillId="0" borderId="0" xfId="0" applyFont="1"/>
    <xf numFmtId="0" fontId="14" fillId="0" borderId="0" xfId="0" applyFont="1"/>
    <xf numFmtId="0" fontId="0" fillId="3" borderId="0" xfId="0" applyFill="1"/>
    <xf numFmtId="0" fontId="0" fillId="0" borderId="0" xfId="0" applyFill="1"/>
    <xf numFmtId="14" fontId="0" fillId="0" borderId="0" xfId="0" applyNumberFormat="1"/>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0" fillId="4" borderId="0" xfId="0" applyFill="1" applyAlignment="1">
      <alignment vertical="center"/>
    </xf>
    <xf numFmtId="0" fontId="0" fillId="3" borderId="0" xfId="0" applyFill="1" applyAlignment="1">
      <alignment vertical="center"/>
    </xf>
    <xf numFmtId="0" fontId="0" fillId="0" borderId="0" xfId="0" applyFill="1" applyAlignment="1">
      <alignment vertical="center"/>
    </xf>
    <xf numFmtId="0" fontId="0" fillId="5" borderId="9" xfId="0" applyFill="1" applyBorder="1" applyAlignment="1">
      <alignment vertical="center"/>
    </xf>
    <xf numFmtId="0" fontId="15" fillId="5" borderId="9" xfId="0" applyFont="1" applyFill="1" applyBorder="1" applyAlignment="1">
      <alignment horizontal="center" vertical="center" textRotation="90" wrapText="1"/>
    </xf>
    <xf numFmtId="0" fontId="0" fillId="5" borderId="9" xfId="0" applyFill="1" applyBorder="1" applyAlignment="1">
      <alignment vertical="center" wrapText="1"/>
    </xf>
    <xf numFmtId="0" fontId="0" fillId="6" borderId="9" xfId="0" applyFill="1" applyBorder="1" applyAlignment="1">
      <alignment horizontal="center" vertical="center" wrapText="1"/>
    </xf>
    <xf numFmtId="0" fontId="0" fillId="6" borderId="9" xfId="0" applyFill="1" applyBorder="1" applyAlignment="1">
      <alignment horizontal="center" vertical="center"/>
    </xf>
    <xf numFmtId="0" fontId="0" fillId="6" borderId="0" xfId="0" applyFill="1" applyBorder="1" applyAlignment="1">
      <alignment horizontal="center" vertical="center" wrapText="1"/>
    </xf>
    <xf numFmtId="2" fontId="0" fillId="7" borderId="0" xfId="0" applyNumberFormat="1" applyFill="1"/>
    <xf numFmtId="0" fontId="2" fillId="0" borderId="9" xfId="0" applyFont="1" applyBorder="1" applyAlignment="1">
      <alignment horizontal="center"/>
    </xf>
    <xf numFmtId="0" fontId="0" fillId="4" borderId="0" xfId="0" applyFill="1"/>
    <xf numFmtId="0" fontId="0" fillId="0" borderId="9" xfId="0" applyBorder="1"/>
    <xf numFmtId="0" fontId="0" fillId="0" borderId="9" xfId="0" applyFill="1" applyBorder="1" applyProtection="1">
      <protection locked="0"/>
    </xf>
    <xf numFmtId="0" fontId="0" fillId="0" borderId="9" xfId="0" applyFill="1" applyBorder="1"/>
    <xf numFmtId="2" fontId="0" fillId="0" borderId="10" xfId="0" applyNumberFormat="1" applyFill="1" applyBorder="1"/>
    <xf numFmtId="0" fontId="0" fillId="0" borderId="0" xfId="0" applyBorder="1"/>
    <xf numFmtId="0" fontId="0" fillId="6" borderId="0" xfId="0" applyFill="1" applyBorder="1"/>
    <xf numFmtId="0" fontId="0" fillId="8" borderId="9" xfId="0" applyFill="1" applyBorder="1"/>
    <xf numFmtId="0" fontId="2" fillId="9" borderId="9" xfId="0" applyFont="1" applyFill="1" applyBorder="1" applyAlignment="1">
      <alignment horizontal="left" vertical="top" wrapText="1" indent="2"/>
    </xf>
    <xf numFmtId="2" fontId="0" fillId="4" borderId="0" xfId="0" applyNumberFormat="1" applyFill="1" applyBorder="1"/>
    <xf numFmtId="0" fontId="18" fillId="4" borderId="0" xfId="0" applyFont="1" applyFill="1" applyBorder="1"/>
    <xf numFmtId="0" fontId="0" fillId="4" borderId="0" xfId="0" applyFill="1" applyBorder="1" applyProtection="1">
      <protection locked="0"/>
    </xf>
    <xf numFmtId="0" fontId="0" fillId="0" borderId="0" xfId="0" applyFill="1" applyBorder="1" applyAlignment="1">
      <alignment vertical="center" wrapText="1"/>
    </xf>
    <xf numFmtId="0" fontId="0" fillId="10" borderId="9" xfId="0" applyFill="1" applyBorder="1" applyAlignment="1">
      <alignment horizontal="left" vertical="top" wrapText="1" indent="5"/>
    </xf>
    <xf numFmtId="0" fontId="0" fillId="8" borderId="0" xfId="0" applyFill="1"/>
    <xf numFmtId="0" fontId="20" fillId="0" borderId="9" xfId="0" applyFont="1" applyBorder="1" applyAlignment="1">
      <alignment horizontal="left" wrapText="1" indent="5"/>
    </xf>
    <xf numFmtId="0" fontId="0" fillId="0" borderId="9" xfId="0" applyFill="1" applyBorder="1" applyAlignment="1" applyProtection="1">
      <alignment wrapText="1"/>
      <protection locked="0"/>
    </xf>
    <xf numFmtId="2" fontId="0" fillId="0" borderId="11" xfId="0" applyNumberFormat="1" applyFill="1" applyBorder="1"/>
    <xf numFmtId="0" fontId="18" fillId="4" borderId="0" xfId="0" applyFont="1" applyFill="1" applyBorder="1" applyProtection="1">
      <protection locked="0"/>
    </xf>
    <xf numFmtId="2" fontId="0" fillId="8" borderId="0" xfId="0" applyNumberFormat="1" applyFill="1"/>
    <xf numFmtId="0" fontId="3" fillId="4" borderId="0" xfId="0" applyFont="1" applyFill="1"/>
    <xf numFmtId="0" fontId="3" fillId="4" borderId="0" xfId="0" applyFont="1" applyFill="1" applyProtection="1">
      <protection locked="0"/>
    </xf>
    <xf numFmtId="0" fontId="3" fillId="4" borderId="0" xfId="0" applyFont="1" applyFill="1" applyBorder="1"/>
    <xf numFmtId="0" fontId="3" fillId="4" borderId="0" xfId="0" applyFont="1" applyFill="1" applyBorder="1" applyProtection="1">
      <protection locked="0"/>
    </xf>
    <xf numFmtId="0" fontId="0" fillId="0" borderId="9" xfId="0" applyBorder="1" applyAlignment="1">
      <alignment horizontal="left" vertical="top" wrapText="1" indent="5"/>
    </xf>
    <xf numFmtId="0" fontId="23" fillId="0" borderId="9" xfId="0" applyFont="1" applyBorder="1" applyAlignment="1">
      <alignment horizontal="left" wrapText="1" indent="5"/>
    </xf>
    <xf numFmtId="0" fontId="0" fillId="0" borderId="9" xfId="0" applyBorder="1" applyAlignment="1">
      <alignment vertical="center"/>
    </xf>
    <xf numFmtId="0" fontId="23" fillId="0" borderId="9" xfId="0" applyFont="1" applyBorder="1" applyAlignment="1">
      <alignment horizontal="left" vertical="top" wrapText="1" indent="5"/>
    </xf>
    <xf numFmtId="0" fontId="0" fillId="0" borderId="9" xfId="0" applyFill="1" applyBorder="1" applyAlignment="1" applyProtection="1">
      <alignment vertical="center"/>
      <protection locked="0"/>
    </xf>
    <xf numFmtId="0" fontId="0" fillId="0" borderId="9" xfId="0" applyFill="1" applyBorder="1" applyAlignment="1" applyProtection="1">
      <alignment vertical="center" wrapText="1"/>
      <protection locked="0"/>
    </xf>
    <xf numFmtId="2" fontId="0" fillId="0" borderId="9" xfId="0" applyNumberFormat="1" applyFill="1" applyBorder="1"/>
    <xf numFmtId="0" fontId="0" fillId="0" borderId="0" xfId="0" applyAlignment="1">
      <alignment vertical="center"/>
    </xf>
    <xf numFmtId="2" fontId="0" fillId="0" borderId="9" xfId="0" applyNumberFormat="1" applyFill="1" applyBorder="1" applyProtection="1">
      <protection locked="0"/>
    </xf>
    <xf numFmtId="0" fontId="0" fillId="0" borderId="9" xfId="0" applyBorder="1" applyAlignment="1">
      <alignment vertical="top" wrapText="1"/>
    </xf>
    <xf numFmtId="0" fontId="0" fillId="11" borderId="9" xfId="0" applyFill="1" applyBorder="1"/>
    <xf numFmtId="0" fontId="0" fillId="11" borderId="9" xfId="0" applyFill="1" applyBorder="1" applyProtection="1">
      <protection locked="0"/>
    </xf>
    <xf numFmtId="0" fontId="22" fillId="0" borderId="9" xfId="0" applyFont="1" applyBorder="1" applyAlignment="1">
      <alignment vertical="top" wrapText="1"/>
    </xf>
    <xf numFmtId="0" fontId="0" fillId="11" borderId="9" xfId="0" applyFill="1" applyBorder="1" applyAlignment="1">
      <alignment wrapText="1"/>
    </xf>
    <xf numFmtId="0" fontId="0" fillId="0" borderId="9" xfId="0" applyBorder="1" applyAlignment="1">
      <alignment horizontal="left" vertical="top" wrapText="1" indent="8"/>
    </xf>
    <xf numFmtId="0" fontId="0" fillId="11" borderId="0" xfId="0" applyFill="1" applyBorder="1" applyProtection="1">
      <protection locked="0"/>
    </xf>
    <xf numFmtId="0" fontId="0" fillId="9" borderId="9" xfId="0" applyFill="1" applyBorder="1" applyProtection="1">
      <protection locked="0"/>
    </xf>
    <xf numFmtId="0" fontId="0" fillId="9" borderId="9" xfId="0" applyFill="1" applyBorder="1" applyAlignment="1" applyProtection="1">
      <alignment wrapText="1"/>
      <protection locked="0"/>
    </xf>
    <xf numFmtId="2" fontId="0" fillId="4" borderId="9" xfId="0" applyNumberFormat="1" applyFill="1" applyBorder="1"/>
    <xf numFmtId="0" fontId="0" fillId="8" borderId="9" xfId="0" applyFill="1" applyBorder="1" applyAlignment="1" applyProtection="1">
      <alignment wrapText="1"/>
      <protection locked="0"/>
    </xf>
    <xf numFmtId="0" fontId="0" fillId="11" borderId="10" xfId="0" applyFill="1" applyBorder="1"/>
    <xf numFmtId="0" fontId="0" fillId="11" borderId="10" xfId="0" applyFill="1" applyBorder="1" applyProtection="1">
      <protection locked="0"/>
    </xf>
    <xf numFmtId="0" fontId="0" fillId="4" borderId="0" xfId="0" applyFill="1" applyBorder="1"/>
    <xf numFmtId="0" fontId="0" fillId="11" borderId="11" xfId="0" applyFill="1" applyBorder="1"/>
    <xf numFmtId="0" fontId="0" fillId="11" borderId="11" xfId="0" applyFill="1" applyBorder="1" applyProtection="1">
      <protection locked="0"/>
    </xf>
    <xf numFmtId="0" fontId="0" fillId="0" borderId="10" xfId="0" applyFill="1" applyBorder="1"/>
    <xf numFmtId="0" fontId="0" fillId="0" borderId="10" xfId="0" applyBorder="1"/>
    <xf numFmtId="0" fontId="0" fillId="0" borderId="11" xfId="0" applyFill="1" applyBorder="1"/>
    <xf numFmtId="0" fontId="0" fillId="0" borderId="9" xfId="0" applyFill="1" applyBorder="1" applyAlignment="1">
      <alignment vertical="top" wrapText="1"/>
    </xf>
    <xf numFmtId="0" fontId="0" fillId="0" borderId="9"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center" vertical="top" wrapText="1"/>
      <protection locked="0"/>
    </xf>
    <xf numFmtId="0" fontId="0" fillId="0" borderId="11" xfId="0" applyBorder="1"/>
    <xf numFmtId="0" fontId="0" fillId="0" borderId="0" xfId="0" applyProtection="1">
      <protection locked="0"/>
    </xf>
    <xf numFmtId="2" fontId="0" fillId="4" borderId="0" xfId="0" applyNumberFormat="1" applyFill="1" applyBorder="1" applyProtection="1">
      <protection locked="0"/>
    </xf>
    <xf numFmtId="0" fontId="2" fillId="8" borderId="9" xfId="0" applyFont="1" applyFill="1" applyBorder="1" applyAlignment="1">
      <alignment horizontal="left" vertical="top" wrapText="1" indent="2"/>
    </xf>
    <xf numFmtId="2" fontId="3" fillId="4" borderId="0" xfId="0" applyNumberFormat="1" applyFont="1" applyFill="1" applyBorder="1"/>
    <xf numFmtId="2" fontId="3" fillId="4" borderId="0" xfId="0" applyNumberFormat="1" applyFont="1" applyFill="1" applyBorder="1" applyProtection="1">
      <protection locked="0"/>
    </xf>
    <xf numFmtId="0" fontId="0" fillId="0" borderId="9" xfId="0" applyFill="1" applyBorder="1" applyAlignment="1">
      <alignment horizontal="left" vertical="top" wrapText="1" indent="5"/>
    </xf>
    <xf numFmtId="0" fontId="0" fillId="11" borderId="11" xfId="0" applyFill="1" applyBorder="1" applyAlignment="1">
      <alignment wrapText="1"/>
    </xf>
    <xf numFmtId="0" fontId="0" fillId="11" borderId="10" xfId="0" applyFill="1" applyBorder="1" applyAlignment="1">
      <alignment wrapText="1"/>
    </xf>
    <xf numFmtId="0" fontId="0" fillId="0" borderId="10" xfId="0" applyFill="1" applyBorder="1" applyProtection="1">
      <protection locked="0"/>
    </xf>
    <xf numFmtId="0" fontId="0" fillId="0" borderId="10" xfId="0" applyFill="1" applyBorder="1" applyAlignment="1" applyProtection="1">
      <alignment wrapText="1"/>
      <protection locked="0"/>
    </xf>
    <xf numFmtId="0" fontId="0" fillId="0" borderId="12" xfId="0" applyBorder="1" applyAlignment="1">
      <alignment horizontal="left" vertical="top" wrapText="1" indent="5"/>
    </xf>
    <xf numFmtId="0" fontId="0" fillId="4" borderId="0" xfId="0" applyFill="1" applyBorder="1" applyAlignment="1" applyProtection="1">
      <alignment wrapText="1"/>
      <protection locked="0"/>
    </xf>
    <xf numFmtId="0" fontId="0" fillId="0" borderId="13" xfId="0" applyFill="1" applyBorder="1" applyAlignment="1" applyProtection="1">
      <alignment wrapText="1"/>
      <protection locked="0"/>
    </xf>
    <xf numFmtId="0" fontId="0" fillId="0" borderId="11" xfId="0" applyFill="1" applyBorder="1" applyProtection="1">
      <protection locked="0"/>
    </xf>
    <xf numFmtId="0" fontId="0" fillId="0" borderId="11" xfId="0" applyFill="1" applyBorder="1" applyAlignment="1" applyProtection="1">
      <alignment wrapText="1"/>
      <protection locked="0"/>
    </xf>
    <xf numFmtId="0" fontId="0" fillId="0" borderId="9" xfId="0" applyFont="1" applyBorder="1" applyAlignment="1">
      <alignment horizontal="left" vertical="top" wrapText="1" indent="5"/>
    </xf>
    <xf numFmtId="0" fontId="2" fillId="0" borderId="9" xfId="0" applyFont="1" applyBorder="1" applyAlignment="1">
      <alignment horizontal="left" vertical="top" wrapText="1" indent="5"/>
    </xf>
    <xf numFmtId="0" fontId="0" fillId="4" borderId="9" xfId="0" applyFill="1" applyBorder="1" applyProtection="1">
      <protection locked="0"/>
    </xf>
    <xf numFmtId="0" fontId="0" fillId="4" borderId="9" xfId="0" applyFill="1" applyBorder="1" applyAlignment="1" applyProtection="1">
      <alignment wrapText="1"/>
      <protection locked="0"/>
    </xf>
    <xf numFmtId="0" fontId="0" fillId="11" borderId="14" xfId="0" applyFill="1" applyBorder="1" applyAlignment="1">
      <alignment wrapText="1"/>
    </xf>
    <xf numFmtId="0" fontId="0" fillId="11" borderId="14" xfId="0" applyFill="1" applyBorder="1" applyProtection="1">
      <protection locked="0"/>
    </xf>
    <xf numFmtId="0" fontId="0" fillId="4" borderId="0" xfId="0" applyFill="1" applyBorder="1" applyAlignment="1"/>
    <xf numFmtId="2" fontId="0" fillId="0" borderId="14" xfId="0" applyNumberFormat="1" applyFill="1" applyBorder="1"/>
    <xf numFmtId="0" fontId="0" fillId="0" borderId="9" xfId="0" applyBorder="1" applyAlignment="1">
      <alignment horizontal="center" vertical="center" wrapText="1"/>
    </xf>
    <xf numFmtId="0" fontId="25" fillId="0" borderId="9" xfId="0" applyFont="1" applyFill="1" applyBorder="1" applyAlignment="1" applyProtection="1">
      <alignment vertical="center" wrapText="1"/>
    </xf>
    <xf numFmtId="0" fontId="0" fillId="0" borderId="9" xfId="0" applyFill="1" applyBorder="1" applyAlignment="1" applyProtection="1">
      <alignment vertical="center" wrapText="1"/>
    </xf>
    <xf numFmtId="0" fontId="0" fillId="0" borderId="9" xfId="0" applyFill="1" applyBorder="1" applyAlignment="1" applyProtection="1">
      <alignment horizontal="center" vertical="center" wrapText="1"/>
    </xf>
    <xf numFmtId="0" fontId="0" fillId="0" borderId="9" xfId="0" applyFill="1" applyBorder="1" applyAlignment="1" applyProtection="1">
      <alignment horizontal="center" vertical="center" wrapText="1"/>
      <protection locked="0"/>
    </xf>
    <xf numFmtId="0" fontId="0" fillId="0" borderId="9" xfId="0" applyFill="1" applyBorder="1" applyAlignment="1" applyProtection="1">
      <protection locked="0"/>
    </xf>
    <xf numFmtId="0" fontId="0" fillId="11" borderId="9" xfId="0" applyFill="1" applyBorder="1" applyAlignment="1" applyProtection="1">
      <alignment wrapText="1"/>
      <protection locked="0"/>
    </xf>
    <xf numFmtId="2" fontId="0" fillId="0" borderId="12" xfId="0" applyNumberFormat="1" applyFill="1" applyBorder="1"/>
    <xf numFmtId="0" fontId="0" fillId="4" borderId="0" xfId="0" applyFill="1" applyBorder="1" applyAlignment="1">
      <alignment vertical="center"/>
    </xf>
    <xf numFmtId="0" fontId="15" fillId="0" borderId="9" xfId="0" applyFont="1" applyFill="1" applyBorder="1" applyAlignment="1">
      <alignment horizontal="left" vertical="top" wrapText="1" indent="8"/>
    </xf>
    <xf numFmtId="0" fontId="26" fillId="0" borderId="9" xfId="0" applyFont="1" applyBorder="1" applyAlignment="1">
      <alignment horizontal="left" vertical="top" wrapText="1" indent="5"/>
    </xf>
    <xf numFmtId="0" fontId="0" fillId="3" borderId="0" xfId="0" applyFill="1" applyBorder="1"/>
    <xf numFmtId="0" fontId="27" fillId="0" borderId="9" xfId="0" applyFont="1" applyBorder="1" applyAlignment="1">
      <alignment horizontal="left" vertical="top" wrapText="1" indent="5"/>
    </xf>
    <xf numFmtId="0" fontId="2" fillId="0" borderId="9" xfId="0" applyFont="1" applyBorder="1" applyAlignment="1">
      <alignment horizontal="left" vertical="top" wrapText="1"/>
    </xf>
    <xf numFmtId="0" fontId="30" fillId="0" borderId="0" xfId="0" applyFont="1" applyFill="1" applyAlignment="1">
      <alignment horizontal="right" wrapText="1"/>
    </xf>
    <xf numFmtId="0" fontId="30" fillId="0" borderId="9" xfId="0" applyFont="1" applyBorder="1" applyAlignment="1">
      <alignment wrapText="1"/>
    </xf>
    <xf numFmtId="0" fontId="0" fillId="5" borderId="9" xfId="0" applyFill="1" applyBorder="1" applyAlignment="1" applyProtection="1">
      <alignment vertical="center" wrapText="1"/>
      <protection locked="0"/>
    </xf>
    <xf numFmtId="0" fontId="0" fillId="5" borderId="9" xfId="0" applyFill="1" applyBorder="1" applyAlignment="1" applyProtection="1">
      <alignment vertical="center"/>
      <protection locked="0"/>
    </xf>
    <xf numFmtId="0" fontId="30" fillId="12" borderId="15" xfId="0" applyFont="1" applyFill="1" applyBorder="1" applyAlignment="1">
      <alignment horizontal="center" wrapText="1"/>
    </xf>
    <xf numFmtId="0" fontId="0" fillId="5" borderId="0" xfId="0" applyFill="1" applyBorder="1" applyAlignment="1" applyProtection="1">
      <alignment horizontal="center" vertical="center" wrapText="1"/>
      <protection locked="0"/>
    </xf>
    <xf numFmtId="0" fontId="14" fillId="0" borderId="0" xfId="0" applyFont="1" applyFill="1" applyAlignment="1">
      <alignment horizontal="right" wrapText="1"/>
    </xf>
    <xf numFmtId="0" fontId="14" fillId="0" borderId="9" xfId="0" applyFont="1" applyBorder="1" applyAlignment="1">
      <alignment vertical="top" wrapText="1"/>
    </xf>
    <xf numFmtId="0" fontId="14" fillId="0" borderId="9" xfId="0" applyFont="1" applyBorder="1" applyAlignment="1" applyProtection="1">
      <alignment wrapText="1"/>
      <protection locked="0"/>
    </xf>
    <xf numFmtId="0" fontId="14" fillId="0" borderId="9" xfId="0" applyFont="1" applyBorder="1" applyAlignment="1">
      <alignment wrapText="1"/>
    </xf>
    <xf numFmtId="0" fontId="14" fillId="4" borderId="0" xfId="0" applyFont="1" applyFill="1" applyBorder="1" applyAlignment="1">
      <alignment vertical="top" wrapText="1"/>
    </xf>
    <xf numFmtId="0" fontId="32" fillId="11" borderId="0" xfId="0" applyFont="1" applyFill="1" applyBorder="1" applyAlignment="1">
      <alignment horizontal="left" vertical="top" wrapText="1"/>
    </xf>
    <xf numFmtId="0" fontId="30" fillId="0" borderId="9" xfId="0" applyFont="1" applyBorder="1" applyAlignment="1">
      <alignment vertical="top" wrapText="1"/>
    </xf>
    <xf numFmtId="0" fontId="14" fillId="0" borderId="9" xfId="0" applyFont="1" applyBorder="1" applyAlignment="1" applyProtection="1">
      <alignment vertical="top" wrapText="1"/>
      <protection locked="0"/>
    </xf>
    <xf numFmtId="0" fontId="14" fillId="0" borderId="0" xfId="0" applyFont="1" applyFill="1" applyAlignment="1">
      <alignment horizontal="right" vertical="top" wrapText="1"/>
    </xf>
    <xf numFmtId="0" fontId="30" fillId="0" borderId="9" xfId="0" applyFont="1" applyBorder="1" applyAlignment="1" applyProtection="1">
      <alignment vertical="top" wrapText="1"/>
      <protection locked="0"/>
    </xf>
    <xf numFmtId="0" fontId="30" fillId="0" borderId="0" xfId="0" applyFont="1" applyAlignment="1">
      <alignment vertical="top" wrapText="1"/>
    </xf>
    <xf numFmtId="2" fontId="2" fillId="13" borderId="25" xfId="0" applyNumberFormat="1" applyFont="1" applyFill="1" applyBorder="1" applyAlignment="1">
      <alignment horizontal="center"/>
    </xf>
    <xf numFmtId="164" fontId="0" fillId="0" borderId="0" xfId="0" applyNumberFormat="1" applyProtection="1"/>
    <xf numFmtId="2" fontId="1" fillId="15" borderId="3" xfId="0" applyNumberFormat="1" applyFont="1" applyFill="1" applyBorder="1" applyAlignment="1">
      <alignment vertical="top" wrapText="1"/>
    </xf>
    <xf numFmtId="2" fontId="36" fillId="13" borderId="25" xfId="0" applyNumberFormat="1" applyFont="1" applyFill="1" applyBorder="1" applyAlignment="1">
      <alignment horizontal="center" vertical="top" wrapText="1"/>
    </xf>
    <xf numFmtId="2" fontId="36" fillId="13" borderId="8" xfId="0" applyNumberFormat="1" applyFont="1" applyFill="1" applyBorder="1" applyAlignment="1">
      <alignment horizontal="center" vertical="top" wrapText="1"/>
    </xf>
    <xf numFmtId="2" fontId="37" fillId="16" borderId="8" xfId="0" applyNumberFormat="1" applyFont="1" applyFill="1" applyBorder="1" applyAlignment="1">
      <alignment horizontal="center" vertical="top" wrapText="1"/>
    </xf>
    <xf numFmtId="2" fontId="1" fillId="16" borderId="0" xfId="0" applyNumberFormat="1" applyFont="1" applyFill="1" applyBorder="1" applyAlignment="1">
      <alignment horizontal="center" vertical="top" wrapText="1"/>
    </xf>
    <xf numFmtId="2" fontId="0" fillId="0" borderId="9" xfId="0" applyNumberFormat="1" applyBorder="1" applyAlignment="1">
      <alignment horizontal="center"/>
    </xf>
    <xf numFmtId="2" fontId="0" fillId="16" borderId="8" xfId="0" applyNumberFormat="1" applyFill="1" applyBorder="1" applyAlignment="1">
      <alignment vertical="top" wrapText="1"/>
    </xf>
    <xf numFmtId="2" fontId="35" fillId="16" borderId="0" xfId="0" applyNumberFormat="1" applyFont="1" applyFill="1" applyBorder="1" applyAlignment="1">
      <alignment vertical="top" wrapText="1"/>
    </xf>
    <xf numFmtId="0" fontId="35" fillId="17" borderId="25" xfId="0" applyFont="1" applyFill="1" applyBorder="1" applyAlignment="1">
      <alignment vertical="top" wrapText="1"/>
    </xf>
    <xf numFmtId="0" fontId="35" fillId="0" borderId="25" xfId="0" applyFont="1" applyBorder="1" applyAlignment="1">
      <alignment vertical="top" wrapText="1"/>
    </xf>
    <xf numFmtId="0" fontId="35" fillId="7" borderId="26" xfId="0" applyFont="1" applyFill="1" applyBorder="1" applyAlignment="1">
      <alignment vertical="top" wrapText="1"/>
    </xf>
    <xf numFmtId="0" fontId="35" fillId="0" borderId="26" xfId="0" applyFont="1" applyBorder="1" applyAlignment="1">
      <alignment vertical="top" wrapText="1"/>
    </xf>
    <xf numFmtId="0" fontId="35" fillId="19" borderId="26" xfId="0" applyFont="1" applyFill="1" applyBorder="1" applyAlignment="1">
      <alignment vertical="top" wrapText="1"/>
    </xf>
    <xf numFmtId="2" fontId="0" fillId="0" borderId="26" xfId="0" applyNumberFormat="1" applyBorder="1" applyAlignment="1">
      <alignment vertical="top" wrapText="1"/>
    </xf>
    <xf numFmtId="2" fontId="0" fillId="0" borderId="6" xfId="0" applyNumberFormat="1" applyBorder="1" applyAlignment="1">
      <alignment vertical="top" wrapText="1"/>
    </xf>
    <xf numFmtId="2" fontId="0" fillId="20" borderId="26" xfId="0" applyNumberFormat="1" applyFill="1" applyBorder="1" applyAlignment="1">
      <alignment vertical="top" wrapText="1"/>
    </xf>
    <xf numFmtId="2" fontId="0" fillId="20" borderId="6" xfId="0" applyNumberFormat="1" applyFill="1" applyBorder="1" applyAlignment="1">
      <alignment vertical="top" wrapText="1"/>
    </xf>
    <xf numFmtId="2" fontId="0" fillId="19" borderId="6" xfId="0" applyNumberFormat="1" applyFill="1" applyBorder="1" applyAlignment="1">
      <alignment vertical="top" wrapText="1"/>
    </xf>
    <xf numFmtId="2" fontId="0" fillId="7" borderId="6" xfId="0" applyNumberFormat="1" applyFill="1" applyBorder="1" applyAlignment="1">
      <alignment vertical="top" wrapText="1"/>
    </xf>
    <xf numFmtId="2" fontId="0" fillId="7" borderId="26" xfId="0" applyNumberFormat="1" applyFill="1" applyBorder="1" applyAlignment="1">
      <alignment vertical="top" wrapText="1"/>
    </xf>
    <xf numFmtId="0" fontId="0" fillId="0" borderId="26" xfId="0" applyBorder="1" applyAlignment="1">
      <alignment horizontal="center" vertical="center" wrapText="1"/>
    </xf>
    <xf numFmtId="0" fontId="0" fillId="0" borderId="6" xfId="0" applyBorder="1" applyAlignment="1">
      <alignment vertical="top" wrapText="1"/>
    </xf>
    <xf numFmtId="0" fontId="0" fillId="21" borderId="6" xfId="0" applyFill="1" applyBorder="1" applyAlignment="1">
      <alignment horizontal="center" vertical="top" wrapText="1"/>
    </xf>
    <xf numFmtId="0" fontId="0" fillId="9" borderId="6" xfId="0" applyFill="1" applyBorder="1" applyAlignment="1">
      <alignment horizontal="center" vertical="top" wrapText="1"/>
    </xf>
    <xf numFmtId="0" fontId="0" fillId="14" borderId="6" xfId="0" applyFill="1" applyBorder="1" applyAlignment="1">
      <alignment horizontal="center" vertical="top" wrapText="1"/>
    </xf>
    <xf numFmtId="0" fontId="3" fillId="22" borderId="6" xfId="0" applyFont="1" applyFill="1" applyBorder="1" applyAlignment="1">
      <alignment horizontal="center" vertical="top" wrapText="1"/>
    </xf>
    <xf numFmtId="0" fontId="0" fillId="0" borderId="35" xfId="0" applyBorder="1" applyAlignment="1">
      <alignment horizontal="center" vertical="center" wrapText="1"/>
    </xf>
    <xf numFmtId="0" fontId="2" fillId="0" borderId="9" xfId="0" applyFont="1" applyFill="1" applyBorder="1" applyAlignment="1">
      <alignment wrapText="1"/>
    </xf>
    <xf numFmtId="0" fontId="38" fillId="2" borderId="9" xfId="0" applyFont="1" applyFill="1" applyBorder="1" applyAlignment="1">
      <alignment wrapText="1"/>
    </xf>
    <xf numFmtId="10" fontId="0" fillId="0" borderId="9" xfId="0" applyNumberFormat="1" applyBorder="1"/>
    <xf numFmtId="0" fontId="0" fillId="0" borderId="6" xfId="0" applyBorder="1" applyAlignment="1">
      <alignment horizontal="center" vertical="center" wrapText="1"/>
    </xf>
    <xf numFmtId="0" fontId="2" fillId="0" borderId="9" xfId="0" applyFont="1" applyFill="1" applyBorder="1" applyAlignment="1">
      <alignment vertical="top" wrapText="1"/>
    </xf>
    <xf numFmtId="0" fontId="2" fillId="17" borderId="9" xfId="0" applyFont="1" applyFill="1" applyBorder="1"/>
    <xf numFmtId="0" fontId="0" fillId="24" borderId="6" xfId="0" applyFill="1" applyBorder="1" applyAlignment="1">
      <alignment horizontal="center" vertical="top" wrapText="1"/>
    </xf>
    <xf numFmtId="0" fontId="0" fillId="25" borderId="6" xfId="0" applyFill="1" applyBorder="1" applyAlignment="1">
      <alignment horizontal="center" vertical="top" wrapText="1"/>
    </xf>
    <xf numFmtId="0" fontId="0" fillId="26" borderId="6" xfId="0" applyFill="1" applyBorder="1" applyAlignment="1">
      <alignment horizontal="center" vertical="top" wrapText="1"/>
    </xf>
    <xf numFmtId="0" fontId="3" fillId="27" borderId="6" xfId="0" applyFont="1" applyFill="1" applyBorder="1" applyAlignment="1">
      <alignment horizontal="center" vertical="top" wrapText="1"/>
    </xf>
    <xf numFmtId="0" fontId="0" fillId="23" borderId="6" xfId="0" applyFill="1" applyBorder="1" applyAlignment="1">
      <alignment horizontal="center" vertical="center" wrapText="1"/>
    </xf>
    <xf numFmtId="0" fontId="2" fillId="9" borderId="20" xfId="0" applyFont="1" applyFill="1" applyBorder="1" applyAlignment="1">
      <alignment vertical="top" wrapText="1"/>
    </xf>
    <xf numFmtId="0" fontId="2" fillId="9" borderId="0" xfId="0" applyFont="1" applyFill="1" applyBorder="1" applyAlignment="1">
      <alignment vertical="top" wrapText="1"/>
    </xf>
    <xf numFmtId="0" fontId="2" fillId="0" borderId="0" xfId="0" applyFont="1" applyFill="1" applyBorder="1" applyAlignment="1">
      <alignment vertical="top" wrapText="1"/>
    </xf>
    <xf numFmtId="0" fontId="0" fillId="9" borderId="0" xfId="0" applyFill="1"/>
    <xf numFmtId="0" fontId="0" fillId="25" borderId="0" xfId="0" applyFill="1"/>
    <xf numFmtId="0" fontId="0" fillId="0" borderId="25" xfId="0" applyBorder="1" applyAlignment="1">
      <alignment vertical="top" wrapText="1"/>
    </xf>
    <xf numFmtId="0" fontId="39" fillId="0" borderId="25" xfId="0" applyFont="1" applyBorder="1" applyAlignment="1">
      <alignment vertical="center" wrapText="1"/>
    </xf>
    <xf numFmtId="0" fontId="0" fillId="0" borderId="25" xfId="0" applyBorder="1" applyAlignment="1">
      <alignment vertical="center" wrapText="1"/>
    </xf>
    <xf numFmtId="0" fontId="39" fillId="23" borderId="15" xfId="0" applyFont="1" applyFill="1" applyBorder="1" applyAlignment="1">
      <alignment vertical="center" wrapText="1"/>
    </xf>
    <xf numFmtId="0" fontId="0" fillId="23" borderId="15" xfId="0" applyFill="1" applyBorder="1" applyAlignment="1">
      <alignment vertical="center" wrapText="1"/>
    </xf>
    <xf numFmtId="0" fontId="0" fillId="0" borderId="15" xfId="0" applyBorder="1" applyAlignment="1">
      <alignment vertical="center" wrapText="1"/>
    </xf>
    <xf numFmtId="0" fontId="0" fillId="0" borderId="26" xfId="0" applyBorder="1" applyAlignment="1">
      <alignment vertical="center" wrapText="1"/>
    </xf>
    <xf numFmtId="0" fontId="0" fillId="0" borderId="6" xfId="0" applyFill="1" applyBorder="1" applyAlignment="1">
      <alignment horizontal="center" vertical="center" wrapText="1"/>
    </xf>
    <xf numFmtId="0" fontId="2" fillId="25" borderId="0" xfId="0" applyFont="1" applyFill="1" applyBorder="1" applyAlignment="1">
      <alignment vertical="top" wrapText="1"/>
    </xf>
    <xf numFmtId="0" fontId="2" fillId="9" borderId="21" xfId="0" applyFont="1" applyFill="1" applyBorder="1" applyAlignment="1">
      <alignment vertical="top" wrapText="1"/>
    </xf>
    <xf numFmtId="0" fontId="2" fillId="9" borderId="18" xfId="0" applyFont="1" applyFill="1" applyBorder="1" applyAlignment="1">
      <alignment vertical="top" wrapText="1"/>
    </xf>
    <xf numFmtId="0" fontId="2" fillId="9" borderId="3" xfId="0" applyFont="1" applyFill="1" applyBorder="1" applyAlignment="1">
      <alignment vertical="top" wrapText="1"/>
    </xf>
    <xf numFmtId="0" fontId="2" fillId="9" borderId="19" xfId="0" applyFont="1" applyFill="1" applyBorder="1" applyAlignment="1">
      <alignment vertical="top" wrapText="1"/>
    </xf>
    <xf numFmtId="0" fontId="2" fillId="25" borderId="20" xfId="0" applyFont="1" applyFill="1" applyBorder="1" applyAlignment="1">
      <alignment horizontal="left" vertical="top" wrapText="1"/>
    </xf>
    <xf numFmtId="0" fontId="0" fillId="0" borderId="0" xfId="0" applyAlignment="1">
      <alignment horizontal="center" vertical="center"/>
    </xf>
    <xf numFmtId="0" fontId="0" fillId="0" borderId="36" xfId="0" applyBorder="1"/>
    <xf numFmtId="2" fontId="0" fillId="0" borderId="0" xfId="0" applyNumberFormat="1" applyBorder="1"/>
    <xf numFmtId="0" fontId="40" fillId="28" borderId="0" xfId="0" applyFont="1" applyFill="1" applyBorder="1" applyAlignment="1">
      <alignment vertical="center"/>
    </xf>
    <xf numFmtId="0" fontId="41" fillId="0" borderId="0" xfId="0" applyFont="1" applyBorder="1" applyAlignment="1">
      <alignment vertical="center" wrapText="1"/>
    </xf>
    <xf numFmtId="0" fontId="41" fillId="0" borderId="0" xfId="0" applyFont="1" applyBorder="1" applyAlignment="1">
      <alignment horizontal="center" vertical="center"/>
    </xf>
    <xf numFmtId="0" fontId="41" fillId="0" borderId="0" xfId="0" applyFont="1" applyBorder="1" applyAlignment="1">
      <alignment vertical="center"/>
    </xf>
    <xf numFmtId="2" fontId="0" fillId="6" borderId="0" xfId="0" applyNumberFormat="1" applyFill="1" applyBorder="1" applyAlignment="1">
      <alignment horizontal="center"/>
    </xf>
    <xf numFmtId="10" fontId="0" fillId="0" borderId="0" xfId="0" applyNumberFormat="1" applyBorder="1"/>
    <xf numFmtId="0" fontId="40" fillId="0" borderId="0" xfId="0" applyFont="1" applyBorder="1" applyAlignment="1">
      <alignment vertical="center"/>
    </xf>
    <xf numFmtId="0" fontId="40" fillId="0" borderId="0" xfId="0" applyFont="1" applyBorder="1" applyAlignment="1">
      <alignment horizontal="center" vertical="center"/>
    </xf>
    <xf numFmtId="2" fontId="0" fillId="0" borderId="0" xfId="0" applyNumberFormat="1" applyBorder="1" applyAlignment="1">
      <alignment horizontal="center"/>
    </xf>
    <xf numFmtId="0" fontId="0" fillId="0" borderId="37" xfId="0" applyBorder="1"/>
    <xf numFmtId="2" fontId="1" fillId="15" borderId="7" xfId="0" applyNumberFormat="1" applyFont="1" applyFill="1" applyBorder="1" applyAlignment="1">
      <alignment horizontal="center" vertical="top" wrapText="1"/>
    </xf>
    <xf numFmtId="2" fontId="15" fillId="0" borderId="26" xfId="0" applyNumberFormat="1" applyFont="1" applyBorder="1" applyAlignment="1">
      <alignment vertical="top" wrapText="1"/>
    </xf>
    <xf numFmtId="2" fontId="15" fillId="0" borderId="6" xfId="0" applyNumberFormat="1" applyFont="1" applyBorder="1" applyAlignment="1">
      <alignment vertical="top" wrapText="1"/>
    </xf>
    <xf numFmtId="2" fontId="2" fillId="0" borderId="27" xfId="0" applyNumberFormat="1" applyFont="1" applyFill="1" applyBorder="1" applyAlignment="1">
      <alignment horizontal="left" wrapText="1" indent="1"/>
    </xf>
    <xf numFmtId="2" fontId="2" fillId="0" borderId="7" xfId="0" applyNumberFormat="1" applyFont="1" applyFill="1" applyBorder="1" applyAlignment="1">
      <alignment horizontal="left" wrapText="1" indent="1"/>
    </xf>
    <xf numFmtId="10" fontId="0" fillId="0" borderId="0" xfId="0" applyNumberFormat="1" applyBorder="1" applyAlignment="1">
      <alignment horizontal="center"/>
    </xf>
    <xf numFmtId="10" fontId="2" fillId="0" borderId="9" xfId="0" applyNumberFormat="1" applyFont="1" applyBorder="1" applyAlignment="1">
      <alignment horizontal="center"/>
    </xf>
    <xf numFmtId="2" fontId="0" fillId="30" borderId="9" xfId="0" applyNumberFormat="1" applyFill="1" applyBorder="1" applyAlignment="1">
      <alignment horizontal="center"/>
    </xf>
    <xf numFmtId="9" fontId="43" fillId="3" borderId="26" xfId="0" applyNumberFormat="1" applyFont="1" applyFill="1" applyBorder="1" applyAlignment="1">
      <alignment horizontal="center" vertical="top" wrapText="1"/>
    </xf>
    <xf numFmtId="0" fontId="0" fillId="17" borderId="0" xfId="0" applyFill="1"/>
    <xf numFmtId="0" fontId="2" fillId="0" borderId="0" xfId="0" applyFont="1" applyFill="1" applyBorder="1" applyAlignment="1">
      <alignment horizontal="left" vertical="top" wrapText="1"/>
    </xf>
    <xf numFmtId="0" fontId="11" fillId="0" borderId="0" xfId="0" applyFont="1" applyBorder="1" applyAlignment="1"/>
    <xf numFmtId="0" fontId="0" fillId="2" borderId="9" xfId="0" applyFill="1" applyBorder="1" applyAlignment="1">
      <alignment vertical="center" wrapText="1"/>
    </xf>
    <xf numFmtId="0" fontId="8" fillId="0" borderId="9" xfId="0" applyFont="1" applyBorder="1" applyProtection="1">
      <protection locked="0"/>
    </xf>
    <xf numFmtId="0" fontId="9" fillId="0" borderId="9" xfId="0" applyFont="1" applyBorder="1" applyProtection="1">
      <protection locked="0"/>
    </xf>
    <xf numFmtId="0" fontId="11" fillId="0" borderId="0" xfId="0" applyFont="1" applyBorder="1"/>
    <xf numFmtId="0" fontId="0" fillId="0" borderId="14" xfId="0" applyFill="1" applyBorder="1" applyAlignment="1">
      <alignment vertical="center" wrapText="1"/>
    </xf>
    <xf numFmtId="0" fontId="0" fillId="2" borderId="9" xfId="0" applyFont="1" applyFill="1" applyBorder="1" applyAlignment="1">
      <alignment vertical="center" wrapText="1"/>
    </xf>
    <xf numFmtId="0" fontId="44" fillId="0" borderId="9" xfId="0" applyFont="1" applyBorder="1" applyProtection="1">
      <protection locked="0"/>
    </xf>
    <xf numFmtId="0" fontId="11" fillId="0" borderId="0" xfId="0" applyFont="1" applyBorder="1" applyAlignment="1" applyProtection="1">
      <protection locked="0"/>
    </xf>
    <xf numFmtId="0" fontId="6" fillId="0" borderId="9" xfId="0" applyFont="1" applyBorder="1" applyAlignment="1" applyProtection="1">
      <alignment vertical="top" wrapText="1"/>
      <protection locked="0"/>
    </xf>
    <xf numFmtId="0" fontId="3" fillId="31" borderId="0" xfId="0" applyFont="1" applyFill="1"/>
    <xf numFmtId="2" fontId="3" fillId="31" borderId="0" xfId="0" applyNumberFormat="1" applyFont="1" applyFill="1"/>
    <xf numFmtId="0" fontId="1" fillId="31" borderId="9" xfId="0" applyFont="1" applyFill="1" applyBorder="1" applyAlignment="1">
      <alignment horizontal="left" vertical="top" wrapText="1" indent="2"/>
    </xf>
    <xf numFmtId="0" fontId="3" fillId="31" borderId="9" xfId="0" applyFont="1" applyFill="1" applyBorder="1" applyAlignment="1" applyProtection="1">
      <alignment wrapText="1"/>
      <protection locked="0"/>
    </xf>
    <xf numFmtId="2" fontId="3" fillId="0" borderId="9" xfId="0" applyNumberFormat="1" applyFont="1" applyFill="1" applyBorder="1" applyAlignment="1">
      <alignment vertical="center"/>
    </xf>
    <xf numFmtId="0" fontId="0" fillId="0" borderId="12" xfId="0" applyFill="1" applyBorder="1" applyProtection="1">
      <protection locked="0"/>
    </xf>
    <xf numFmtId="0" fontId="0" fillId="10" borderId="10" xfId="0" applyFill="1" applyBorder="1" applyAlignment="1">
      <alignment horizontal="left" vertical="top" wrapText="1" indent="5"/>
    </xf>
    <xf numFmtId="0" fontId="0" fillId="10" borderId="11" xfId="0" applyFill="1" applyBorder="1" applyAlignment="1">
      <alignment horizontal="left" vertical="top" wrapText="1" indent="5"/>
    </xf>
    <xf numFmtId="2" fontId="0" fillId="32" borderId="15" xfId="0" applyNumberFormat="1" applyFill="1" applyBorder="1" applyAlignment="1" applyProtection="1">
      <alignment wrapText="1"/>
      <protection locked="0"/>
    </xf>
    <xf numFmtId="2" fontId="0" fillId="32" borderId="25" xfId="0" applyNumberFormat="1" applyFill="1" applyBorder="1" applyAlignment="1" applyProtection="1">
      <alignment wrapText="1"/>
      <protection locked="0"/>
    </xf>
    <xf numFmtId="0" fontId="2" fillId="0" borderId="9" xfId="0" applyFont="1" applyBorder="1" applyAlignment="1">
      <alignment vertical="center" wrapText="1"/>
    </xf>
    <xf numFmtId="0" fontId="24" fillId="0" borderId="0" xfId="0" applyFont="1" applyAlignment="1">
      <alignment vertical="center"/>
    </xf>
    <xf numFmtId="0" fontId="4" fillId="0" borderId="0" xfId="0" applyFont="1" applyAlignment="1">
      <alignment horizontal="center"/>
    </xf>
    <xf numFmtId="0" fontId="8" fillId="0" borderId="12"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12" fillId="0" borderId="0" xfId="0" applyFont="1" applyBorder="1" applyAlignment="1">
      <alignment wrapText="1"/>
    </xf>
    <xf numFmtId="0" fontId="44" fillId="0" borderId="9" xfId="0" applyFont="1" applyBorder="1" applyAlignment="1" applyProtection="1">
      <alignment horizontal="center" wrapText="1"/>
      <protection locked="0"/>
    </xf>
    <xf numFmtId="0" fontId="8" fillId="0" borderId="9" xfId="0" applyFont="1" applyBorder="1" applyAlignment="1" applyProtection="1">
      <alignment horizontal="center"/>
      <protection locked="0"/>
    </xf>
    <xf numFmtId="0" fontId="9" fillId="0" borderId="9" xfId="0" applyFont="1" applyBorder="1" applyAlignment="1" applyProtection="1">
      <alignment horizontal="center" wrapText="1"/>
      <protection locked="0"/>
    </xf>
    <xf numFmtId="0" fontId="11" fillId="0" borderId="0" xfId="0" applyFont="1" applyBorder="1"/>
    <xf numFmtId="0" fontId="8" fillId="0" borderId="9" xfId="0" applyFont="1" applyBorder="1" applyAlignment="1" applyProtection="1">
      <alignment horizontal="center" wrapText="1"/>
      <protection locked="0"/>
    </xf>
    <xf numFmtId="0" fontId="0" fillId="5" borderId="16"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32" fillId="11" borderId="18" xfId="0" applyFont="1" applyFill="1" applyBorder="1" applyAlignment="1">
      <alignment horizontal="left" vertical="top" wrapText="1"/>
    </xf>
    <xf numFmtId="0" fontId="32" fillId="11" borderId="3" xfId="0" applyFont="1" applyFill="1" applyBorder="1" applyAlignment="1">
      <alignment horizontal="left" vertical="top" wrapText="1"/>
    </xf>
    <xf numFmtId="0" fontId="32" fillId="11" borderId="19" xfId="0" applyFont="1" applyFill="1" applyBorder="1" applyAlignment="1">
      <alignment horizontal="left" vertical="top" wrapText="1"/>
    </xf>
    <xf numFmtId="0" fontId="32" fillId="11" borderId="20" xfId="0" applyFont="1" applyFill="1" applyBorder="1" applyAlignment="1">
      <alignment horizontal="left" vertical="top" wrapText="1"/>
    </xf>
    <xf numFmtId="0" fontId="32" fillId="11" borderId="0" xfId="0" applyFont="1" applyFill="1" applyBorder="1" applyAlignment="1">
      <alignment horizontal="left" vertical="top" wrapText="1"/>
    </xf>
    <xf numFmtId="0" fontId="32" fillId="11" borderId="21" xfId="0" applyFont="1" applyFill="1" applyBorder="1" applyAlignment="1">
      <alignment horizontal="left" vertical="top" wrapText="1"/>
    </xf>
    <xf numFmtId="0" fontId="32" fillId="11" borderId="22" xfId="0" applyFont="1" applyFill="1" applyBorder="1" applyAlignment="1">
      <alignment horizontal="left" vertical="top" wrapText="1"/>
    </xf>
    <xf numFmtId="0" fontId="32" fillId="11" borderId="23" xfId="0" applyFont="1" applyFill="1" applyBorder="1" applyAlignment="1">
      <alignment horizontal="left" vertical="top" wrapText="1"/>
    </xf>
    <xf numFmtId="0" fontId="32" fillId="11" borderId="24" xfId="0" applyFont="1" applyFill="1" applyBorder="1" applyAlignment="1">
      <alignment horizontal="left" vertical="top" wrapText="1"/>
    </xf>
    <xf numFmtId="0" fontId="45" fillId="0" borderId="0" xfId="0" applyFont="1" applyAlignment="1">
      <alignment horizontal="center"/>
    </xf>
    <xf numFmtId="2" fontId="1" fillId="15" borderId="2" xfId="0" applyNumberFormat="1" applyFont="1" applyFill="1" applyBorder="1" applyAlignment="1">
      <alignment horizontal="center" vertical="top" wrapText="1"/>
    </xf>
    <xf numFmtId="2" fontId="1" fillId="15" borderId="3" xfId="0" applyNumberFormat="1" applyFont="1" applyFill="1" applyBorder="1" applyAlignment="1">
      <alignment horizontal="center" vertical="top" wrapText="1"/>
    </xf>
    <xf numFmtId="2" fontId="1" fillId="15" borderId="4" xfId="0" applyNumberFormat="1" applyFont="1" applyFill="1" applyBorder="1" applyAlignment="1">
      <alignment horizontal="center" vertical="top" wrapText="1"/>
    </xf>
    <xf numFmtId="2" fontId="0" fillId="29" borderId="27" xfId="0" quotePrefix="1" applyNumberFormat="1" applyFill="1" applyBorder="1" applyAlignment="1" applyProtection="1">
      <alignment horizontal="center" vertical="top" wrapText="1"/>
      <protection locked="0"/>
    </xf>
    <xf numFmtId="2" fontId="0" fillId="29" borderId="7" xfId="0" applyNumberFormat="1" applyFill="1" applyBorder="1" applyAlignment="1" applyProtection="1">
      <alignment horizontal="center" vertical="top" wrapText="1"/>
      <protection locked="0"/>
    </xf>
    <xf numFmtId="2" fontId="0" fillId="29" borderId="6" xfId="0" applyNumberFormat="1" applyFill="1" applyBorder="1" applyAlignment="1" applyProtection="1">
      <alignment horizontal="center" vertical="top" wrapText="1"/>
      <protection locked="0"/>
    </xf>
    <xf numFmtId="2" fontId="0" fillId="19" borderId="5" xfId="0" applyNumberFormat="1" applyFill="1" applyBorder="1" applyAlignment="1">
      <alignment horizontal="center" vertical="top" wrapText="1"/>
    </xf>
    <xf numFmtId="2" fontId="0" fillId="19" borderId="8" xfId="0" applyNumberFormat="1" applyFill="1" applyBorder="1" applyAlignment="1">
      <alignment horizontal="center" vertical="top" wrapText="1"/>
    </xf>
    <xf numFmtId="2" fontId="0" fillId="19" borderId="1" xfId="0" applyNumberFormat="1" applyFill="1" applyBorder="1" applyAlignment="1">
      <alignment horizontal="center" vertical="top" wrapText="1"/>
    </xf>
    <xf numFmtId="2" fontId="0" fillId="7" borderId="5" xfId="0" applyNumberFormat="1" applyFill="1" applyBorder="1" applyAlignment="1">
      <alignment vertical="top" wrapText="1"/>
    </xf>
    <xf numFmtId="2" fontId="0" fillId="7" borderId="1" xfId="0" applyNumberFormat="1" applyFill="1" applyBorder="1" applyAlignment="1">
      <alignment vertical="top" wrapText="1"/>
    </xf>
    <xf numFmtId="2" fontId="0" fillId="7" borderId="8" xfId="0" applyNumberFormat="1" applyFill="1" applyBorder="1" applyAlignment="1">
      <alignment vertical="top" wrapText="1"/>
    </xf>
    <xf numFmtId="2" fontId="1" fillId="15" borderId="5" xfId="0" applyNumberFormat="1" applyFont="1" applyFill="1" applyBorder="1" applyAlignment="1">
      <alignment horizontal="center" vertical="top" wrapText="1"/>
    </xf>
    <xf numFmtId="2" fontId="1" fillId="15" borderId="8" xfId="0" applyNumberFormat="1" applyFont="1" applyFill="1" applyBorder="1" applyAlignment="1">
      <alignment horizontal="center" vertical="top" wrapText="1"/>
    </xf>
    <xf numFmtId="2" fontId="1" fillId="15" borderId="1" xfId="0" applyNumberFormat="1" applyFont="1" applyFill="1" applyBorder="1" applyAlignment="1">
      <alignment horizontal="center" vertical="top" wrapText="1"/>
    </xf>
    <xf numFmtId="2" fontId="0" fillId="0" borderId="5" xfId="0" applyNumberFormat="1" applyBorder="1" applyAlignment="1">
      <alignment horizontal="center" vertical="top" wrapText="1"/>
    </xf>
    <xf numFmtId="2" fontId="0" fillId="0" borderId="8" xfId="0" applyNumberFormat="1" applyBorder="1" applyAlignment="1">
      <alignment horizontal="center" vertical="top" wrapText="1"/>
    </xf>
    <xf numFmtId="2" fontId="0" fillId="0" borderId="1" xfId="0" applyNumberFormat="1" applyBorder="1" applyAlignment="1">
      <alignment horizontal="center" vertical="top" wrapText="1"/>
    </xf>
    <xf numFmtId="2" fontId="2" fillId="18" borderId="5" xfId="0" applyNumberFormat="1" applyFont="1" applyFill="1" applyBorder="1" applyAlignment="1">
      <alignment horizontal="center" vertical="top" wrapText="1"/>
    </xf>
    <xf numFmtId="2" fontId="2" fillId="18" borderId="8" xfId="0" applyNumberFormat="1" applyFont="1" applyFill="1" applyBorder="1" applyAlignment="1">
      <alignment horizontal="center" vertical="top" wrapText="1"/>
    </xf>
    <xf numFmtId="2" fontId="2" fillId="18" borderId="1" xfId="0" applyNumberFormat="1" applyFont="1" applyFill="1" applyBorder="1" applyAlignment="1">
      <alignment horizontal="center" vertical="top" wrapText="1"/>
    </xf>
    <xf numFmtId="2" fontId="0" fillId="0" borderId="5" xfId="0" applyNumberFormat="1" applyBorder="1" applyAlignment="1">
      <alignment vertical="top" wrapText="1"/>
    </xf>
    <xf numFmtId="2" fontId="0" fillId="0" borderId="1" xfId="0" applyNumberFormat="1" applyBorder="1" applyAlignment="1">
      <alignment vertical="top" wrapText="1"/>
    </xf>
    <xf numFmtId="2" fontId="0" fillId="0" borderId="8" xfId="0" applyNumberFormat="1" applyBorder="1" applyAlignment="1">
      <alignment vertical="top" wrapText="1"/>
    </xf>
    <xf numFmtId="2" fontId="0" fillId="7" borderId="5" xfId="0" applyNumberFormat="1" applyFill="1" applyBorder="1" applyAlignment="1">
      <alignment horizontal="center" vertical="top" wrapText="1"/>
    </xf>
    <xf numFmtId="2" fontId="0" fillId="7" borderId="8" xfId="0" applyNumberFormat="1" applyFill="1" applyBorder="1" applyAlignment="1">
      <alignment horizontal="center" vertical="top" wrapText="1"/>
    </xf>
    <xf numFmtId="2" fontId="0" fillId="7" borderId="1" xfId="0" applyNumberFormat="1" applyFill="1" applyBorder="1" applyAlignment="1">
      <alignment horizontal="center" vertical="top" wrapText="1"/>
    </xf>
    <xf numFmtId="2" fontId="0" fillId="0" borderId="5" xfId="0" applyNumberFormat="1" applyFill="1" applyBorder="1" applyAlignment="1">
      <alignment horizontal="center" vertical="top" wrapText="1"/>
    </xf>
    <xf numFmtId="2" fontId="0" fillId="0" borderId="8" xfId="0" applyNumberFormat="1" applyFill="1" applyBorder="1" applyAlignment="1">
      <alignment horizontal="center" vertical="top" wrapText="1"/>
    </xf>
    <xf numFmtId="2" fontId="0" fillId="0" borderId="1" xfId="0" applyNumberFormat="1" applyFill="1" applyBorder="1" applyAlignment="1">
      <alignment horizontal="center" vertical="top" wrapText="1"/>
    </xf>
    <xf numFmtId="2" fontId="0" fillId="21" borderId="5" xfId="0" applyNumberFormat="1" applyFill="1" applyBorder="1" applyAlignment="1">
      <alignment horizontal="center" vertical="top" wrapText="1"/>
    </xf>
    <xf numFmtId="2" fontId="0" fillId="21" borderId="8" xfId="0" applyNumberFormat="1" applyFill="1" applyBorder="1" applyAlignment="1">
      <alignment horizontal="center" vertical="top" wrapText="1"/>
    </xf>
    <xf numFmtId="2" fontId="0" fillId="21" borderId="1" xfId="0" applyNumberFormat="1" applyFill="1" applyBorder="1" applyAlignment="1">
      <alignment horizontal="center" vertical="top" wrapText="1"/>
    </xf>
    <xf numFmtId="1" fontId="0" fillId="19" borderId="5" xfId="0" applyNumberFormat="1" applyFill="1" applyBorder="1" applyAlignment="1">
      <alignment horizontal="center" vertical="top" wrapText="1"/>
    </xf>
    <xf numFmtId="1" fontId="0" fillId="19" borderId="8" xfId="0" applyNumberFormat="1" applyFill="1" applyBorder="1" applyAlignment="1">
      <alignment horizontal="center" vertical="top" wrapText="1"/>
    </xf>
    <xf numFmtId="1" fontId="0" fillId="19" borderId="1" xfId="0" applyNumberFormat="1" applyFill="1" applyBorder="1" applyAlignment="1">
      <alignment horizontal="center" vertical="top" wrapText="1"/>
    </xf>
    <xf numFmtId="1" fontId="0" fillId="20" borderId="5" xfId="0" applyNumberFormat="1" applyFill="1" applyBorder="1" applyAlignment="1">
      <alignment horizontal="center" vertical="top" wrapText="1"/>
    </xf>
    <xf numFmtId="1" fontId="0" fillId="20" borderId="8" xfId="0" applyNumberFormat="1" applyFill="1" applyBorder="1" applyAlignment="1">
      <alignment horizontal="center" vertical="top" wrapText="1"/>
    </xf>
    <xf numFmtId="1" fontId="0" fillId="20" borderId="1" xfId="0" applyNumberFormat="1" applyFill="1" applyBorder="1" applyAlignment="1">
      <alignment horizontal="center" vertical="top" wrapText="1"/>
    </xf>
    <xf numFmtId="2" fontId="25" fillId="0" borderId="5" xfId="0" applyNumberFormat="1" applyFont="1" applyBorder="1" applyAlignment="1">
      <alignment horizontal="center" vertical="top" wrapText="1"/>
    </xf>
    <xf numFmtId="2" fontId="25" fillId="0" borderId="8" xfId="0" applyNumberFormat="1" applyFont="1" applyBorder="1" applyAlignment="1">
      <alignment horizontal="center" vertical="top" wrapText="1"/>
    </xf>
    <xf numFmtId="2" fontId="25" fillId="0" borderId="1" xfId="0" applyNumberFormat="1" applyFont="1" applyBorder="1" applyAlignment="1">
      <alignment horizontal="center" vertical="top" wrapText="1"/>
    </xf>
    <xf numFmtId="2" fontId="1" fillId="15" borderId="5" xfId="0" applyNumberFormat="1" applyFont="1" applyFill="1" applyBorder="1" applyAlignment="1">
      <alignment horizontal="center" vertical="center" wrapText="1"/>
    </xf>
    <xf numFmtId="2" fontId="1" fillId="15" borderId="8" xfId="0" applyNumberFormat="1" applyFont="1" applyFill="1" applyBorder="1" applyAlignment="1">
      <alignment horizontal="center" vertical="center" wrapText="1"/>
    </xf>
    <xf numFmtId="2" fontId="1" fillId="15" borderId="1" xfId="0" applyNumberFormat="1" applyFont="1" applyFill="1" applyBorder="1" applyAlignment="1">
      <alignment horizontal="center" vertical="center" wrapText="1"/>
    </xf>
    <xf numFmtId="2" fontId="0" fillId="19" borderId="5" xfId="0" applyNumberFormat="1" applyFill="1" applyBorder="1" applyAlignment="1">
      <alignment vertical="top" wrapText="1"/>
    </xf>
    <xf numFmtId="2" fontId="0" fillId="19" borderId="8" xfId="0" applyNumberFormat="1" applyFill="1" applyBorder="1" applyAlignment="1">
      <alignment vertical="top" wrapText="1"/>
    </xf>
    <xf numFmtId="2" fontId="0" fillId="19" borderId="1" xfId="0" applyNumberFormat="1" applyFill="1" applyBorder="1" applyAlignment="1">
      <alignment vertical="top" wrapText="1"/>
    </xf>
    <xf numFmtId="2" fontId="0" fillId="20" borderId="5" xfId="0" applyNumberFormat="1" applyFill="1" applyBorder="1" applyAlignment="1">
      <alignment vertical="top" wrapText="1"/>
    </xf>
    <xf numFmtId="2" fontId="0" fillId="20" borderId="8" xfId="0" applyNumberFormat="1" applyFill="1" applyBorder="1" applyAlignment="1">
      <alignment vertical="top" wrapText="1"/>
    </xf>
    <xf numFmtId="2" fontId="0" fillId="20" borderId="1" xfId="0" applyNumberFormat="1" applyFill="1" applyBorder="1" applyAlignment="1">
      <alignment vertical="top" wrapText="1"/>
    </xf>
    <xf numFmtId="2" fontId="0" fillId="20" borderId="5" xfId="0" applyNumberFormat="1" applyFill="1" applyBorder="1" applyAlignment="1">
      <alignment horizontal="center" vertical="top" wrapText="1"/>
    </xf>
    <xf numFmtId="2" fontId="0" fillId="20" borderId="1" xfId="0" applyNumberFormat="1" applyFill="1" applyBorder="1" applyAlignment="1">
      <alignment horizontal="center" vertical="top" wrapText="1"/>
    </xf>
    <xf numFmtId="9" fontId="0" fillId="19" borderId="5" xfId="0" applyNumberFormat="1" applyFill="1" applyBorder="1" applyAlignment="1">
      <alignment horizontal="center" vertical="center" wrapText="1"/>
    </xf>
    <xf numFmtId="9" fontId="0" fillId="19" borderId="8" xfId="0" applyNumberFormat="1" applyFill="1" applyBorder="1" applyAlignment="1">
      <alignment horizontal="center" vertical="center" wrapText="1"/>
    </xf>
    <xf numFmtId="9" fontId="0" fillId="19" borderId="1" xfId="0" applyNumberFormat="1" applyFill="1" applyBorder="1" applyAlignment="1">
      <alignment horizontal="center" vertical="center" wrapText="1"/>
    </xf>
    <xf numFmtId="2" fontId="15" fillId="0" borderId="5" xfId="0" applyNumberFormat="1" applyFont="1" applyBorder="1" applyAlignment="1">
      <alignment vertical="top" wrapText="1"/>
    </xf>
    <xf numFmtId="2" fontId="15" fillId="0" borderId="1" xfId="0" applyNumberFormat="1" applyFont="1" applyBorder="1" applyAlignment="1">
      <alignment vertical="top" wrapText="1"/>
    </xf>
    <xf numFmtId="2" fontId="15" fillId="0" borderId="8" xfId="0" applyNumberFormat="1" applyFont="1" applyBorder="1" applyAlignment="1">
      <alignment vertical="top" wrapText="1"/>
    </xf>
    <xf numFmtId="2" fontId="1" fillId="15" borderId="27" xfId="0" applyNumberFormat="1" applyFont="1" applyFill="1" applyBorder="1" applyAlignment="1">
      <alignment horizontal="center" vertical="top" wrapText="1"/>
    </xf>
    <xf numFmtId="2" fontId="1" fillId="15" borderId="7" xfId="0" applyNumberFormat="1" applyFont="1" applyFill="1" applyBorder="1" applyAlignment="1">
      <alignment horizontal="center" vertical="top" wrapText="1"/>
    </xf>
    <xf numFmtId="2" fontId="2" fillId="13" borderId="5" xfId="0" applyNumberFormat="1" applyFont="1" applyFill="1" applyBorder="1" applyAlignment="1">
      <alignment horizontal="center" vertical="top" wrapText="1"/>
    </xf>
    <xf numFmtId="2" fontId="2" fillId="13" borderId="8" xfId="0" applyNumberFormat="1" applyFont="1" applyFill="1" applyBorder="1" applyAlignment="1">
      <alignment horizontal="center" vertical="top" wrapText="1"/>
    </xf>
    <xf numFmtId="2" fontId="2" fillId="0" borderId="29" xfId="0" applyNumberFormat="1" applyFont="1" applyFill="1" applyBorder="1" applyAlignment="1">
      <alignment horizontal="left" vertical="top" wrapText="1" indent="1"/>
    </xf>
    <xf numFmtId="2" fontId="2" fillId="0" borderId="9" xfId="0" applyNumberFormat="1" applyFont="1" applyFill="1" applyBorder="1" applyAlignment="1">
      <alignment horizontal="left" vertical="top" wrapText="1" indent="1"/>
    </xf>
    <xf numFmtId="2" fontId="2" fillId="0" borderId="30" xfId="0" applyNumberFormat="1" applyFont="1" applyFill="1" applyBorder="1" applyAlignment="1">
      <alignment horizontal="left" vertical="top" wrapText="1" indent="1"/>
    </xf>
    <xf numFmtId="2" fontId="1" fillId="15" borderId="28" xfId="0" applyNumberFormat="1" applyFont="1" applyFill="1" applyBorder="1" applyAlignment="1">
      <alignment horizontal="center" vertical="top" wrapText="1"/>
    </xf>
    <xf numFmtId="2" fontId="1" fillId="15" borderId="21" xfId="0" applyNumberFormat="1" applyFont="1" applyFill="1" applyBorder="1" applyAlignment="1">
      <alignment horizontal="center" vertical="top" wrapText="1"/>
    </xf>
    <xf numFmtId="2" fontId="1" fillId="15" borderId="34" xfId="0" applyNumberFormat="1" applyFont="1" applyFill="1" applyBorder="1" applyAlignment="1">
      <alignment horizontal="center" vertical="top" wrapText="1"/>
    </xf>
    <xf numFmtId="2" fontId="2" fillId="0" borderId="29" xfId="0" applyNumberFormat="1" applyFont="1" applyFill="1" applyBorder="1" applyAlignment="1">
      <alignment horizontal="left" wrapText="1" indent="1"/>
    </xf>
    <xf numFmtId="2" fontId="2" fillId="0" borderId="9" xfId="0" applyNumberFormat="1" applyFont="1" applyFill="1" applyBorder="1" applyAlignment="1">
      <alignment horizontal="left" wrapText="1" indent="1"/>
    </xf>
    <xf numFmtId="2" fontId="2" fillId="0" borderId="30" xfId="0" applyNumberFormat="1" applyFont="1" applyFill="1" applyBorder="1" applyAlignment="1">
      <alignment horizontal="left" wrapText="1" indent="1"/>
    </xf>
    <xf numFmtId="2" fontId="2" fillId="0" borderId="31" xfId="0" applyNumberFormat="1" applyFont="1" applyFill="1" applyBorder="1" applyAlignment="1">
      <alignment horizontal="left" wrapText="1" indent="1"/>
    </xf>
    <xf numFmtId="2" fontId="2" fillId="0" borderId="32" xfId="0" applyNumberFormat="1" applyFont="1" applyFill="1" applyBorder="1" applyAlignment="1">
      <alignment horizontal="left" wrapText="1" indent="1"/>
    </xf>
    <xf numFmtId="2" fontId="2" fillId="0" borderId="33" xfId="0" applyNumberFormat="1" applyFont="1" applyFill="1" applyBorder="1" applyAlignment="1">
      <alignment horizontal="left" wrapText="1" indent="1"/>
    </xf>
    <xf numFmtId="0" fontId="2" fillId="0" borderId="7" xfId="0" applyFont="1" applyBorder="1" applyAlignment="1">
      <alignment horizontal="center"/>
    </xf>
    <xf numFmtId="2" fontId="2" fillId="13" borderId="5" xfId="0" applyNumberFormat="1" applyFont="1" applyFill="1" applyBorder="1" applyAlignment="1">
      <alignment horizontal="center"/>
    </xf>
    <xf numFmtId="2" fontId="2" fillId="13" borderId="8" xfId="0" applyNumberFormat="1" applyFont="1" applyFill="1" applyBorder="1" applyAlignment="1">
      <alignment horizontal="center"/>
    </xf>
    <xf numFmtId="2" fontId="2" fillId="13" borderId="1" xfId="0" applyNumberFormat="1" applyFont="1" applyFill="1" applyBorder="1" applyAlignment="1">
      <alignment horizontal="center"/>
    </xf>
    <xf numFmtId="2" fontId="2" fillId="0" borderId="8" xfId="0" applyNumberFormat="1" applyFont="1" applyBorder="1" applyAlignment="1">
      <alignment horizontal="center"/>
    </xf>
    <xf numFmtId="2" fontId="2" fillId="0" borderId="1" xfId="0" applyNumberFormat="1" applyFont="1" applyBorder="1" applyAlignment="1">
      <alignment horizontal="center"/>
    </xf>
    <xf numFmtId="2" fontId="35" fillId="14" borderId="5" xfId="0" applyNumberFormat="1" applyFont="1" applyFill="1" applyBorder="1" applyAlignment="1">
      <alignment horizontal="center" vertical="top" wrapText="1"/>
    </xf>
    <xf numFmtId="2" fontId="35" fillId="14" borderId="8" xfId="0" applyNumberFormat="1" applyFont="1" applyFill="1" applyBorder="1" applyAlignment="1">
      <alignment horizontal="center" vertical="top" wrapText="1"/>
    </xf>
    <xf numFmtId="2" fontId="35" fillId="14" borderId="1" xfId="0" applyNumberFormat="1" applyFont="1" applyFill="1" applyBorder="1" applyAlignment="1">
      <alignment horizontal="center" vertical="top" wrapText="1"/>
    </xf>
    <xf numFmtId="2" fontId="1" fillId="15" borderId="6" xfId="0" applyNumberFormat="1" applyFont="1" applyFill="1" applyBorder="1" applyAlignment="1">
      <alignment horizontal="center" vertical="top" wrapText="1"/>
    </xf>
    <xf numFmtId="2" fontId="0" fillId="0" borderId="5" xfId="0" applyNumberFormat="1" applyBorder="1" applyAlignment="1">
      <alignment horizontal="left" vertical="top" wrapText="1"/>
    </xf>
    <xf numFmtId="2" fontId="0" fillId="0" borderId="8" xfId="0" applyNumberFormat="1" applyBorder="1" applyAlignment="1">
      <alignment horizontal="left" vertical="top" wrapText="1"/>
    </xf>
    <xf numFmtId="2" fontId="0" fillId="0" borderId="1" xfId="0" applyNumberFormat="1" applyBorder="1" applyAlignment="1">
      <alignment horizontal="left" vertical="top" wrapText="1"/>
    </xf>
    <xf numFmtId="0" fontId="2" fillId="25" borderId="20" xfId="0" applyFont="1" applyFill="1" applyBorder="1" applyAlignment="1">
      <alignment horizontal="left" vertical="top" wrapText="1"/>
    </xf>
    <xf numFmtId="0" fontId="2" fillId="25" borderId="0" xfId="0" applyFont="1" applyFill="1" applyBorder="1" applyAlignment="1">
      <alignment horizontal="left" vertical="top" wrapText="1"/>
    </xf>
    <xf numFmtId="0" fontId="0" fillId="0" borderId="0" xfId="0" applyBorder="1" applyAlignment="1">
      <alignment horizontal="center" textRotation="90" wrapText="1"/>
    </xf>
    <xf numFmtId="0" fontId="0" fillId="0" borderId="23" xfId="0" applyBorder="1" applyAlignment="1">
      <alignment horizontal="center" textRotation="90" wrapText="1"/>
    </xf>
    <xf numFmtId="0" fontId="0" fillId="0" borderId="0" xfId="0" applyFill="1" applyBorder="1" applyAlignment="1">
      <alignment horizontal="center"/>
    </xf>
    <xf numFmtId="0" fontId="0" fillId="0" borderId="5" xfId="0" applyBorder="1" applyAlignment="1">
      <alignment vertical="top" wrapText="1"/>
    </xf>
    <xf numFmtId="0" fontId="0" fillId="0" borderId="1" xfId="0" applyBorder="1" applyAlignment="1">
      <alignment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23" borderId="5" xfId="0" applyFont="1" applyFill="1" applyBorder="1" applyAlignment="1">
      <alignment horizontal="center" vertical="top" wrapText="1"/>
    </xf>
    <xf numFmtId="0" fontId="2" fillId="23" borderId="1" xfId="0" applyFont="1" applyFill="1" applyBorder="1" applyAlignment="1">
      <alignment horizontal="center" vertical="top" wrapText="1"/>
    </xf>
    <xf numFmtId="0" fontId="0" fillId="0" borderId="15" xfId="0" applyBorder="1" applyAlignment="1">
      <alignment horizontal="center" vertical="center" wrapText="1"/>
    </xf>
    <xf numFmtId="0" fontId="0" fillId="0" borderId="26" xfId="0" applyBorder="1" applyAlignment="1">
      <alignment horizontal="center" vertical="center" wrapText="1"/>
    </xf>
    <xf numFmtId="0" fontId="0" fillId="0" borderId="35" xfId="0" applyBorder="1" applyAlignment="1">
      <alignment horizontal="center" vertical="center" wrapText="1"/>
    </xf>
  </cellXfs>
  <cellStyles count="2">
    <cellStyle name="Normal" xfId="0" builtinId="0"/>
    <cellStyle name="Normal 2" xfId="1"/>
  </cellStyles>
  <dxfs count="12">
    <dxf>
      <fill>
        <patternFill>
          <bgColor rgb="FF92D050"/>
        </patternFill>
      </fill>
    </dxf>
    <dxf>
      <fill>
        <patternFill>
          <bgColor rgb="FFFFC000"/>
        </patternFill>
      </fill>
    </dxf>
    <dxf>
      <fill>
        <patternFill>
          <bgColor rgb="FFFF0000"/>
        </patternFill>
      </fill>
    </dxf>
    <dxf>
      <font>
        <color theme="0"/>
      </font>
      <fill>
        <patternFill>
          <fgColor theme="0"/>
          <bgColor theme="1"/>
        </patternFill>
      </fill>
    </dxf>
    <dxf>
      <font>
        <color theme="1"/>
      </font>
      <fill>
        <patternFill>
          <bgColor rgb="FFFF0000"/>
        </patternFill>
      </fill>
    </dxf>
    <dxf>
      <font>
        <color theme="0"/>
      </font>
      <fill>
        <patternFill>
          <bgColor theme="1" tint="4.9989318521683403E-2"/>
        </patternFill>
      </fill>
    </dxf>
    <dxf>
      <fill>
        <patternFill>
          <bgColor rgb="FFFFC000"/>
        </patternFill>
      </fill>
    </dxf>
    <dxf>
      <fill>
        <patternFill>
          <bgColor rgb="FF92D050"/>
        </patternFill>
      </fill>
    </dxf>
    <dxf>
      <fill>
        <patternFill>
          <bgColor rgb="FF9933FF"/>
        </patternFill>
      </fill>
    </dxf>
    <dxf>
      <fill>
        <patternFill>
          <bgColor rgb="FFFFFF00"/>
        </patternFill>
      </fill>
    </dxf>
    <dxf>
      <fill>
        <patternFill>
          <bgColor rgb="FF00B0F0"/>
        </patternFill>
      </fill>
    </dxf>
    <dxf>
      <fill>
        <patternFill>
          <bgColor rgb="FFFF66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407913295961838"/>
          <c:y val="0.18091926613522438"/>
          <c:w val="0.86121911374635773"/>
          <c:h val="0.37463502831527645"/>
        </c:manualLayout>
      </c:layout>
      <c:barChart>
        <c:barDir val="col"/>
        <c:grouping val="clustered"/>
        <c:varyColors val="0"/>
        <c:ser>
          <c:idx val="0"/>
          <c:order val="0"/>
          <c:invertIfNegative val="0"/>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INS'!$C$7:$C$13</c:f>
              <c:numCache>
                <c:formatCode>0.00</c:formatCode>
                <c:ptCount val="7"/>
              </c:numCache>
            </c:numRef>
          </c:val>
        </c:ser>
        <c:ser>
          <c:idx val="1"/>
          <c:order val="1"/>
          <c:invertIfNegative val="0"/>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INS'!$D$7:$D$13</c:f>
              <c:numCache>
                <c:formatCode>0.00</c:formatCode>
                <c:ptCount val="7"/>
              </c:numCache>
            </c:numRef>
          </c:val>
        </c:ser>
        <c:ser>
          <c:idx val="2"/>
          <c:order val="2"/>
          <c:invertIfNegative val="0"/>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INS'!$E$7:$E$13</c:f>
              <c:numCache>
                <c:formatCode>0.00</c:formatCode>
                <c:ptCount val="7"/>
              </c:numCache>
            </c:numRef>
          </c:val>
        </c:ser>
        <c:ser>
          <c:idx val="3"/>
          <c:order val="3"/>
          <c:invertIfNegative val="0"/>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INS'!$F$7:$F$13</c:f>
              <c:numCache>
                <c:formatCode>0.00</c:formatCode>
                <c:ptCount val="7"/>
              </c:numCache>
            </c:numRef>
          </c:val>
        </c:ser>
        <c:ser>
          <c:idx val="4"/>
          <c:order val="4"/>
          <c:invertIfNegative val="0"/>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INS'!$G$7:$G$13</c:f>
              <c:numCache>
                <c:formatCode>0.00</c:formatCode>
                <c:ptCount val="7"/>
              </c:numCache>
            </c:numRef>
          </c:val>
        </c:ser>
        <c:ser>
          <c:idx val="5"/>
          <c:order val="5"/>
          <c:spPr>
            <a:solidFill>
              <a:srgbClr val="002060"/>
            </a:solidFill>
          </c:spPr>
          <c:invertIfNegative val="0"/>
          <c:dLbls>
            <c:showLegendKey val="0"/>
            <c:showVal val="1"/>
            <c:showCatName val="0"/>
            <c:showSerName val="0"/>
            <c:showPercent val="0"/>
            <c:showBubbleSize val="0"/>
            <c:showLeaderLines val="0"/>
          </c:dLbls>
          <c:cat>
            <c:strRef>
              <c:f>'Outputs INS'!$B$7:$B$13</c:f>
              <c:strCache>
                <c:ptCount val="7"/>
                <c:pt idx="0">
                  <c:v>1.  Inspection services</c:v>
                </c:pt>
                <c:pt idx="1">
                  <c:v>2.  Certification</c:v>
                </c:pt>
                <c:pt idx="2">
                  <c:v>3. Company details</c:v>
                </c:pt>
                <c:pt idx="3">
                  <c:v>4. Staff and Training</c:v>
                </c:pt>
                <c:pt idx="4">
                  <c:v>5. Equipment Available for testing purpose</c:v>
                </c:pt>
                <c:pt idx="5">
                  <c:v>6. Quality Management System</c:v>
                </c:pt>
                <c:pt idx="6">
                  <c:v>7. Food Analysis</c:v>
                </c:pt>
              </c:strCache>
            </c:strRef>
          </c:cat>
          <c:val>
            <c:numRef>
              <c:f>'Outputs INS'!$N$7:$N$13</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500"/>
        <c:overlap val="100"/>
        <c:axId val="32139136"/>
        <c:axId val="32140672"/>
      </c:barChart>
      <c:catAx>
        <c:axId val="32139136"/>
        <c:scaling>
          <c:orientation val="minMax"/>
        </c:scaling>
        <c:delete val="0"/>
        <c:axPos val="b"/>
        <c:majorTickMark val="out"/>
        <c:minorTickMark val="none"/>
        <c:tickLblPos val="nextTo"/>
        <c:crossAx val="32140672"/>
        <c:crosses val="autoZero"/>
        <c:auto val="1"/>
        <c:lblAlgn val="ctr"/>
        <c:lblOffset val="100"/>
        <c:noMultiLvlLbl val="0"/>
      </c:catAx>
      <c:valAx>
        <c:axId val="32140672"/>
        <c:scaling>
          <c:orientation val="minMax"/>
        </c:scaling>
        <c:delete val="0"/>
        <c:axPos val="l"/>
        <c:majorGridlines>
          <c:spPr>
            <a:ln>
              <a:noFill/>
            </a:ln>
          </c:spPr>
        </c:majorGridlines>
        <c:numFmt formatCode="0.00%" sourceLinked="0"/>
        <c:majorTickMark val="out"/>
        <c:minorTickMark val="none"/>
        <c:tickLblPos val="nextTo"/>
        <c:crossAx val="321391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 Questionnaire INS'!I4"/></Relationships>
</file>

<file path=xl/drawings/_rels/drawing2.xml.rels><?xml version="1.0" encoding="UTF-8" standalone="yes"?>
<Relationships xmlns="http://schemas.openxmlformats.org/package/2006/relationships"><Relationship Id="rId1" Type="http://schemas.openxmlformats.org/officeDocument/2006/relationships/hyperlink" Target="#'Outputs INS'!Print_Area"/></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52876</xdr:colOff>
      <xdr:row>5</xdr:row>
      <xdr:rowOff>31857</xdr:rowOff>
    </xdr:from>
    <xdr:to>
      <xdr:col>6</xdr:col>
      <xdr:colOff>0</xdr:colOff>
      <xdr:row>22</xdr:row>
      <xdr:rowOff>150391</xdr:rowOff>
    </xdr:to>
    <xdr:sp macro="" textlink="">
      <xdr:nvSpPr>
        <xdr:cNvPr id="2" name="TextBox 1"/>
        <xdr:cNvSpPr txBox="1"/>
      </xdr:nvSpPr>
      <xdr:spPr>
        <a:xfrm>
          <a:off x="662476" y="1051032"/>
          <a:ext cx="7174442" cy="3357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1">
              <a:solidFill>
                <a:schemeClr val="dk1"/>
              </a:solidFill>
              <a:latin typeface="+mn-lt"/>
              <a:ea typeface="+mn-ea"/>
              <a:cs typeface="+mn-cs"/>
            </a:rPr>
            <a:t>To our Current or Potential Inspection Company:</a:t>
          </a:r>
          <a:endParaRPr lang="en-GB" sz="1100">
            <a:solidFill>
              <a:schemeClr val="dk1"/>
            </a:solidFill>
            <a:latin typeface="+mn-lt"/>
            <a:ea typeface="+mn-ea"/>
            <a:cs typeface="+mn-cs"/>
          </a:endParaRPr>
        </a:p>
        <a:p>
          <a:r>
            <a:rPr lang="en-US" sz="1100" b="0" i="1">
              <a:solidFill>
                <a:schemeClr val="dk1"/>
              </a:solidFill>
              <a:latin typeface="+mn-lt"/>
              <a:ea typeface="+mn-ea"/>
              <a:cs typeface="+mn-cs"/>
            </a:rPr>
            <a:t> </a:t>
          </a:r>
          <a:endParaRPr lang="en-GB" sz="1100" b="1" i="1">
            <a:solidFill>
              <a:schemeClr val="dk1"/>
            </a:solidFill>
            <a:latin typeface="+mn-lt"/>
            <a:ea typeface="+mn-ea"/>
            <a:cs typeface="+mn-cs"/>
          </a:endParaRPr>
        </a:p>
        <a:p>
          <a:r>
            <a:rPr lang="en-US" sz="1100">
              <a:solidFill>
                <a:schemeClr val="dk1"/>
              </a:solidFill>
              <a:latin typeface="+mn-lt"/>
              <a:ea typeface="+mn-ea"/>
              <a:cs typeface="+mn-cs"/>
            </a:rPr>
            <a:t>The </a:t>
          </a:r>
          <a:r>
            <a:rPr lang="en-US" sz="1100" baseline="0">
              <a:solidFill>
                <a:schemeClr val="dk1"/>
              </a:solidFill>
              <a:latin typeface="+mn-lt"/>
              <a:ea typeface="+mn-ea"/>
              <a:cs typeface="+mn-cs"/>
            </a:rPr>
            <a:t> World Food Programme </a:t>
          </a:r>
          <a:r>
            <a:rPr lang="en-US" sz="1100">
              <a:solidFill>
                <a:schemeClr val="dk1"/>
              </a:solidFill>
              <a:latin typeface="+mn-lt"/>
              <a:ea typeface="+mn-ea"/>
              <a:cs typeface="+mn-cs"/>
            </a:rPr>
            <a:t>is committed to providing products that are recognized by WFP’s beneficiaries as high quality, safe and wholesome.  To this end, WFP has always considered its suppliers as an extension of its own organization; thus, require its</a:t>
          </a:r>
          <a:r>
            <a:rPr lang="en-US" sz="1100" baseline="0">
              <a:solidFill>
                <a:schemeClr val="dk1"/>
              </a:solidFill>
              <a:latin typeface="+mn-lt"/>
              <a:ea typeface="+mn-ea"/>
              <a:cs typeface="+mn-cs"/>
            </a:rPr>
            <a:t> </a:t>
          </a:r>
          <a:r>
            <a:rPr lang="en-US" sz="1100">
              <a:solidFill>
                <a:schemeClr val="dk1"/>
              </a:solidFill>
              <a:latin typeface="+mn-lt"/>
              <a:ea typeface="+mn-ea"/>
              <a:cs typeface="+mn-cs"/>
            </a:rPr>
            <a:t>vendors to achieve the high standards set by itselves on behalf of our beneficiaries.  WFP must ensure that all its vendors comply with fundamental criteria and provide a vehicle to further strengthen</a:t>
          </a:r>
          <a:r>
            <a:rPr lang="en-US" sz="1100" baseline="0">
              <a:solidFill>
                <a:schemeClr val="dk1"/>
              </a:solidFill>
              <a:latin typeface="+mn-lt"/>
              <a:ea typeface="+mn-ea"/>
              <a:cs typeface="+mn-cs"/>
            </a:rPr>
            <a:t> their </a:t>
          </a:r>
          <a:r>
            <a:rPr lang="en-US" sz="1100">
              <a:solidFill>
                <a:schemeClr val="dk1"/>
              </a:solidFill>
              <a:latin typeface="+mn-lt"/>
              <a:ea typeface="+mn-ea"/>
              <a:cs typeface="+mn-cs"/>
            </a:rPr>
            <a:t>relationships.</a:t>
          </a:r>
          <a:endParaRPr lang="en-GB" sz="1100">
            <a:solidFill>
              <a:schemeClr val="dk1"/>
            </a:solidFill>
            <a:latin typeface="+mn-lt"/>
            <a:ea typeface="+mn-ea"/>
            <a:cs typeface="+mn-cs"/>
          </a:endParaRP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US" sz="1100">
              <a:solidFill>
                <a:schemeClr val="dk1"/>
              </a:solidFill>
              <a:latin typeface="+mn-lt"/>
              <a:ea typeface="+mn-ea"/>
              <a:cs typeface="+mn-cs"/>
            </a:rPr>
            <a:t>In order to maintain a proactive Quality Assurance Program, WFP  require your support in completing the attached food safety and quality survey. This information is essential to meeting WFP'</a:t>
          </a:r>
          <a:r>
            <a:rPr lang="en-US" sz="1100" baseline="0">
              <a:solidFill>
                <a:schemeClr val="dk1"/>
              </a:solidFill>
              <a:latin typeface="+mn-lt"/>
              <a:ea typeface="+mn-ea"/>
              <a:cs typeface="+mn-cs"/>
            </a:rPr>
            <a:t> s</a:t>
          </a:r>
          <a:r>
            <a:rPr lang="en-US" sz="1100">
              <a:solidFill>
                <a:schemeClr val="dk1"/>
              </a:solidFill>
              <a:latin typeface="+mn-lt"/>
              <a:ea typeface="+mn-ea"/>
              <a:cs typeface="+mn-cs"/>
            </a:rPr>
            <a:t> Quality Assurance goals. All information will be kept strictly confidential.</a:t>
          </a:r>
          <a:endParaRPr lang="en-GB" sz="1100">
            <a:solidFill>
              <a:schemeClr val="dk1"/>
            </a:solidFill>
            <a:latin typeface="+mn-lt"/>
            <a:ea typeface="+mn-ea"/>
            <a:cs typeface="+mn-cs"/>
          </a:endParaRPr>
        </a:p>
        <a:p>
          <a:r>
            <a:rPr lang="en-GB" sz="1100">
              <a:solidFill>
                <a:schemeClr val="dk1"/>
              </a:solidFill>
              <a:latin typeface="+mn-lt"/>
              <a:ea typeface="+mn-ea"/>
              <a:cs typeface="+mn-cs"/>
            </a:rPr>
            <a:t> </a:t>
          </a:r>
        </a:p>
        <a:p>
          <a:r>
            <a:rPr lang="en-GB" sz="1100" b="1">
              <a:solidFill>
                <a:schemeClr val="dk1"/>
              </a:solidFill>
              <a:latin typeface="+mn-lt"/>
              <a:ea typeface="+mn-ea"/>
              <a:cs typeface="+mn-cs"/>
            </a:rPr>
            <a:t>Please note that an attention will be paid to the relevance of the answers and to the provided documents.</a:t>
          </a:r>
        </a:p>
        <a:p>
          <a:endParaRPr lang="en-GB" sz="1100" b="1">
            <a:solidFill>
              <a:schemeClr val="dk1"/>
            </a:solidFill>
            <a:latin typeface="+mn-lt"/>
            <a:ea typeface="+mn-ea"/>
            <a:cs typeface="+mn-cs"/>
          </a:endParaRPr>
        </a:p>
        <a:p>
          <a:r>
            <a:rPr lang="en-GB" sz="1100">
              <a:solidFill>
                <a:schemeClr val="dk1"/>
              </a:solidFill>
              <a:latin typeface="+mn-lt"/>
              <a:ea typeface="+mn-ea"/>
              <a:cs typeface="+mn-cs"/>
            </a:rPr>
            <a:t>For both of our convenience, WFP would prefer to send and receive this information form electronically. Therefore, if you can provide WFP with your email address, WFP  will be happy to send the survey to you electronically.</a:t>
          </a:r>
        </a:p>
        <a:p>
          <a:endParaRPr lang="en-GB" sz="1100"/>
        </a:p>
      </xdr:txBody>
    </xdr:sp>
    <xdr:clientData/>
  </xdr:twoCellAnchor>
  <xdr:twoCellAnchor>
    <xdr:from>
      <xdr:col>2</xdr:col>
      <xdr:colOff>0</xdr:colOff>
      <xdr:row>44</xdr:row>
      <xdr:rowOff>0</xdr:rowOff>
    </xdr:from>
    <xdr:to>
      <xdr:col>2</xdr:col>
      <xdr:colOff>1685925</xdr:colOff>
      <xdr:row>48</xdr:row>
      <xdr:rowOff>78317</xdr:rowOff>
    </xdr:to>
    <xdr:sp macro="" textlink="">
      <xdr:nvSpPr>
        <xdr:cNvPr id="3" name="Rectangle 2">
          <a:hlinkClick xmlns:r="http://schemas.openxmlformats.org/officeDocument/2006/relationships" r:id="rId1"/>
        </xdr:cNvPr>
        <xdr:cNvSpPr/>
      </xdr:nvSpPr>
      <xdr:spPr>
        <a:xfrm>
          <a:off x="2819400" y="9534525"/>
          <a:ext cx="1685925" cy="840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100"/>
            <a:t>Start</a:t>
          </a:r>
          <a:r>
            <a:rPr lang="en-GB" sz="1100" baseline="0"/>
            <a:t>  Questionnaire</a:t>
          </a:r>
          <a:endParaRPr lang="en-GB" sz="1100"/>
        </a:p>
      </xdr:txBody>
    </xdr:sp>
    <xdr:clientData/>
  </xdr:twoCellAnchor>
  <xdr:twoCellAnchor editAs="oneCell">
    <xdr:from>
      <xdr:col>2</xdr:col>
      <xdr:colOff>476250</xdr:colOff>
      <xdr:row>0</xdr:row>
      <xdr:rowOff>400050</xdr:rowOff>
    </xdr:from>
    <xdr:to>
      <xdr:col>2</xdr:col>
      <xdr:colOff>1562100</xdr:colOff>
      <xdr:row>2</xdr:row>
      <xdr:rowOff>101247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400050"/>
          <a:ext cx="1085850" cy="1320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79375</xdr:colOff>
      <xdr:row>2</xdr:row>
      <xdr:rowOff>79375</xdr:rowOff>
    </xdr:from>
    <xdr:to>
      <xdr:col>59</xdr:col>
      <xdr:colOff>47625</xdr:colOff>
      <xdr:row>2</xdr:row>
      <xdr:rowOff>1158875</xdr:rowOff>
    </xdr:to>
    <xdr:sp macro="[0]!Sheet4.OpenForm" textlink="">
      <xdr:nvSpPr>
        <xdr:cNvPr id="3" name="Rectangle à coins arrondis 2"/>
        <xdr:cNvSpPr/>
      </xdr:nvSpPr>
      <xdr:spPr>
        <a:xfrm>
          <a:off x="22828250" y="269875"/>
          <a:ext cx="3587750" cy="10795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fr-FR" sz="2000"/>
            <a:t>Food</a:t>
          </a:r>
          <a:r>
            <a:rPr lang="fr-FR" sz="2000" baseline="0"/>
            <a:t> Technologist Section</a:t>
          </a:r>
          <a:endParaRPr lang="fr-FR" sz="2000"/>
        </a:p>
      </xdr:txBody>
    </xdr:sp>
    <xdr:clientData/>
  </xdr:twoCellAnchor>
  <xdr:twoCellAnchor>
    <xdr:from>
      <xdr:col>23</xdr:col>
      <xdr:colOff>142876</xdr:colOff>
      <xdr:row>0</xdr:row>
      <xdr:rowOff>174625</xdr:rowOff>
    </xdr:from>
    <xdr:to>
      <xdr:col>28</xdr:col>
      <xdr:colOff>63501</xdr:colOff>
      <xdr:row>2</xdr:row>
      <xdr:rowOff>1317626</xdr:rowOff>
    </xdr:to>
    <xdr:sp macro="[1]!gotoresult" textlink="">
      <xdr:nvSpPr>
        <xdr:cNvPr id="4" name="Rounded Rectangle 3">
          <a:hlinkClick xmlns:r="http://schemas.openxmlformats.org/officeDocument/2006/relationships" r:id="rId1"/>
        </xdr:cNvPr>
        <xdr:cNvSpPr/>
      </xdr:nvSpPr>
      <xdr:spPr>
        <a:xfrm>
          <a:off x="13890626" y="174625"/>
          <a:ext cx="1587500" cy="13335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FF0000"/>
              </a:solidFill>
            </a:rPr>
            <a:t>Food</a:t>
          </a:r>
          <a:r>
            <a:rPr lang="en-GB" sz="1400" b="1" baseline="0">
              <a:solidFill>
                <a:srgbClr val="FF0000"/>
              </a:solidFill>
            </a:rPr>
            <a:t> Technologist,                             click here to </a:t>
          </a:r>
        </a:p>
        <a:p>
          <a:pPr algn="ctr"/>
          <a:r>
            <a:rPr lang="en-GB" sz="1400" b="1">
              <a:solidFill>
                <a:srgbClr val="FF0000"/>
              </a:solidFill>
            </a:rPr>
            <a:t>Go to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38100</xdr:colOff>
      <xdr:row>21</xdr:row>
      <xdr:rowOff>190500</xdr:rowOff>
    </xdr:from>
    <xdr:to>
      <xdr:col>17</xdr:col>
      <xdr:colOff>1552575</xdr:colOff>
      <xdr:row>24</xdr:row>
      <xdr:rowOff>76200</xdr:rowOff>
    </xdr:to>
    <xdr:sp macro="[1]!SaveandPrint" textlink="">
      <xdr:nvSpPr>
        <xdr:cNvPr id="2" name="Rounded Rectangle 1"/>
        <xdr:cNvSpPr/>
      </xdr:nvSpPr>
      <xdr:spPr>
        <a:xfrm>
          <a:off x="6334125" y="3438525"/>
          <a:ext cx="0"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t>Save and Print</a:t>
          </a:r>
        </a:p>
      </xdr:txBody>
    </xdr:sp>
    <xdr:clientData/>
  </xdr:twoCellAnchor>
  <xdr:twoCellAnchor>
    <xdr:from>
      <xdr:col>20</xdr:col>
      <xdr:colOff>161925</xdr:colOff>
      <xdr:row>56</xdr:row>
      <xdr:rowOff>180975</xdr:rowOff>
    </xdr:from>
    <xdr:to>
      <xdr:col>24</xdr:col>
      <xdr:colOff>266700</xdr:colOff>
      <xdr:row>62</xdr:row>
      <xdr:rowOff>47625</xdr:rowOff>
    </xdr:to>
    <xdr:sp macro="" textlink="">
      <xdr:nvSpPr>
        <xdr:cNvPr id="3" name="Left Arrow 2"/>
        <xdr:cNvSpPr/>
      </xdr:nvSpPr>
      <xdr:spPr>
        <a:xfrm>
          <a:off x="6496050" y="10753725"/>
          <a:ext cx="2543175" cy="1724025"/>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rPr>
            <a:t>Food Technologist,</a:t>
          </a:r>
          <a:r>
            <a:rPr lang="en-GB" sz="1100" b="1" baseline="0">
              <a:solidFill>
                <a:srgbClr val="FF0000"/>
              </a:solidFill>
            </a:rPr>
            <a:t>                           write your comments her if Any</a:t>
          </a:r>
          <a:endParaRPr lang="en-GB" sz="1100" b="1">
            <a:solidFill>
              <a:srgbClr val="FF0000"/>
            </a:solidFill>
          </a:endParaRPr>
        </a:p>
      </xdr:txBody>
    </xdr:sp>
    <xdr:clientData/>
  </xdr:twoCellAnchor>
  <xdr:twoCellAnchor>
    <xdr:from>
      <xdr:col>1</xdr:col>
      <xdr:colOff>11908</xdr:colOff>
      <xdr:row>13</xdr:row>
      <xdr:rowOff>11905</xdr:rowOff>
    </xdr:from>
    <xdr:to>
      <xdr:col>14</xdr:col>
      <xdr:colOff>571500</xdr:colOff>
      <xdr:row>18</xdr:row>
      <xdr:rowOff>797714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190500</xdr:rowOff>
    </xdr:from>
    <xdr:to>
      <xdr:col>4</xdr:col>
      <xdr:colOff>285750</xdr:colOff>
      <xdr:row>19</xdr:row>
      <xdr:rowOff>190500</xdr:rowOff>
    </xdr:to>
    <xdr:sp macro="" textlink="">
      <xdr:nvSpPr>
        <xdr:cNvPr id="2" name="Rounded Rectangle 1"/>
        <xdr:cNvSpPr/>
      </xdr:nvSpPr>
      <xdr:spPr>
        <a:xfrm>
          <a:off x="0" y="592667"/>
          <a:ext cx="4000500" cy="4318000"/>
        </a:xfrm>
        <a:prstGeom prst="roundRect">
          <a:avLst/>
        </a:prstGeom>
        <a:solidFill>
          <a:srgbClr val="FF0000">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sheetNames>
    <definedNames>
      <definedName name="gotoresult"/>
      <definedName name="SaveandPrint"/>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F46"/>
  <sheetViews>
    <sheetView workbookViewId="0">
      <selection activeCell="C25" sqref="C25"/>
    </sheetView>
  </sheetViews>
  <sheetFormatPr defaultColWidth="9.140625" defaultRowHeight="15" x14ac:dyDescent="0.25"/>
  <cols>
    <col min="2" max="2" width="33.140625" customWidth="1"/>
    <col min="3" max="3" width="37.7109375" customWidth="1"/>
    <col min="6" max="6" width="16.140625" customWidth="1"/>
  </cols>
  <sheetData>
    <row r="1" spans="2:6" ht="43.5" customHeight="1" x14ac:dyDescent="0.25"/>
    <row r="2" spans="2:6" ht="84" customHeight="1" x14ac:dyDescent="0.25"/>
    <row r="4" spans="2:6" ht="20.25" x14ac:dyDescent="0.3">
      <c r="B4" s="243" t="s">
        <v>0</v>
      </c>
      <c r="C4" s="243"/>
      <c r="D4" s="243"/>
      <c r="E4" s="243"/>
      <c r="F4" s="243"/>
    </row>
    <row r="24" spans="2:6" ht="20.25" x14ac:dyDescent="0.3">
      <c r="B24" s="1"/>
    </row>
    <row r="25" spans="2:6" ht="30" x14ac:dyDescent="0.25">
      <c r="B25" s="222" t="s">
        <v>1</v>
      </c>
      <c r="C25" s="230"/>
    </row>
    <row r="26" spans="2:6" ht="16.5" x14ac:dyDescent="0.25">
      <c r="B26" s="222" t="s">
        <v>2</v>
      </c>
      <c r="C26" s="230"/>
    </row>
    <row r="27" spans="2:6" x14ac:dyDescent="0.25">
      <c r="B27" s="2"/>
    </row>
    <row r="29" spans="2:6" ht="15" customHeight="1" x14ac:dyDescent="0.25">
      <c r="B29" s="222" t="s">
        <v>3</v>
      </c>
      <c r="C29" s="244"/>
      <c r="D29" s="245"/>
      <c r="E29" s="245"/>
      <c r="F29" s="246"/>
    </row>
    <row r="30" spans="2:6" ht="15.75" x14ac:dyDescent="0.25">
      <c r="B30" s="222" t="s">
        <v>4</v>
      </c>
      <c r="C30" s="223"/>
      <c r="D30" s="222" t="s">
        <v>5</v>
      </c>
      <c r="E30" s="244"/>
      <c r="F30" s="246"/>
    </row>
    <row r="31" spans="2:6" ht="30" x14ac:dyDescent="0.25">
      <c r="B31" s="222" t="s">
        <v>6</v>
      </c>
      <c r="C31" s="223"/>
      <c r="D31" s="222" t="s">
        <v>7</v>
      </c>
      <c r="E31" s="249"/>
      <c r="F31" s="249"/>
    </row>
    <row r="32" spans="2:6" ht="42" customHeight="1" x14ac:dyDescent="0.25">
      <c r="B32" s="222" t="s">
        <v>8</v>
      </c>
      <c r="C32" s="249"/>
      <c r="D32" s="249"/>
      <c r="E32" s="249"/>
      <c r="F32" s="249"/>
    </row>
    <row r="33" spans="2:6" ht="42" customHeight="1" x14ac:dyDescent="0.25">
      <c r="B33" s="222" t="s">
        <v>9</v>
      </c>
      <c r="C33" s="250"/>
      <c r="D33" s="250"/>
      <c r="E33" s="250"/>
      <c r="F33" s="250"/>
    </row>
    <row r="34" spans="2:6" ht="15.75" x14ac:dyDescent="0.25">
      <c r="B34" s="3"/>
      <c r="C34" s="229"/>
      <c r="D34" s="251"/>
      <c r="E34" s="251"/>
      <c r="F34" s="251"/>
    </row>
    <row r="35" spans="2:6" ht="15.75" x14ac:dyDescent="0.25">
      <c r="B35" s="3"/>
      <c r="C35" s="221"/>
      <c r="D35" s="251"/>
      <c r="E35" s="251"/>
      <c r="F35" s="251"/>
    </row>
    <row r="36" spans="2:6" ht="15.75" x14ac:dyDescent="0.25">
      <c r="B36" s="222" t="s">
        <v>10</v>
      </c>
      <c r="C36" s="223"/>
      <c r="D36" s="222" t="s">
        <v>5</v>
      </c>
      <c r="E36" s="252"/>
      <c r="F36" s="252"/>
    </row>
    <row r="37" spans="2:6" ht="15.75" x14ac:dyDescent="0.25">
      <c r="B37" s="222" t="s">
        <v>6</v>
      </c>
      <c r="C37" s="223"/>
      <c r="D37" s="222" t="s">
        <v>11</v>
      </c>
      <c r="E37" s="252"/>
      <c r="F37" s="252"/>
    </row>
    <row r="38" spans="2:6" ht="48" customHeight="1" x14ac:dyDescent="0.25">
      <c r="B38" s="222"/>
      <c r="C38" s="224"/>
      <c r="D38" s="222" t="s">
        <v>12</v>
      </c>
      <c r="E38" s="252"/>
      <c r="F38" s="252"/>
    </row>
    <row r="39" spans="2:6" x14ac:dyDescent="0.25">
      <c r="B39" s="225"/>
      <c r="C39" s="225"/>
      <c r="D39" s="226"/>
      <c r="E39" s="4"/>
    </row>
    <row r="40" spans="2:6" ht="30" x14ac:dyDescent="0.25">
      <c r="B40" s="227" t="s">
        <v>13</v>
      </c>
      <c r="C40" s="228"/>
      <c r="D40" s="227" t="s">
        <v>14</v>
      </c>
      <c r="E40" s="248"/>
      <c r="F40" s="248"/>
    </row>
    <row r="41" spans="2:6" ht="30" x14ac:dyDescent="0.25">
      <c r="B41" s="227" t="s">
        <v>5</v>
      </c>
      <c r="C41" s="228"/>
      <c r="D41" s="227" t="s">
        <v>15</v>
      </c>
      <c r="E41" s="248"/>
      <c r="F41" s="248"/>
    </row>
    <row r="42" spans="2:6" ht="15.75" x14ac:dyDescent="0.25">
      <c r="B42" s="227" t="s">
        <v>431</v>
      </c>
      <c r="C42" s="228"/>
      <c r="D42" s="227" t="s">
        <v>16</v>
      </c>
      <c r="E42" s="248"/>
      <c r="F42" s="248"/>
    </row>
    <row r="43" spans="2:6" x14ac:dyDescent="0.25">
      <c r="B43" s="247"/>
      <c r="C43" s="247"/>
      <c r="D43" s="247"/>
      <c r="E43" s="247"/>
      <c r="F43" s="5"/>
    </row>
    <row r="44" spans="2:6" x14ac:dyDescent="0.25">
      <c r="B44" s="6"/>
      <c r="C44" s="6"/>
      <c r="D44" s="6"/>
      <c r="E44" s="6"/>
      <c r="F44" s="6"/>
    </row>
    <row r="45" spans="2:6" x14ac:dyDescent="0.25">
      <c r="B45" s="7"/>
    </row>
    <row r="46" spans="2:6" x14ac:dyDescent="0.25">
      <c r="B46" s="8"/>
    </row>
  </sheetData>
  <sheetProtection password="DCBE" sheet="1" objects="1" scenarios="1" selectLockedCells="1"/>
  <mergeCells count="16">
    <mergeCell ref="B4:F4"/>
    <mergeCell ref="C29:F29"/>
    <mergeCell ref="D43:E43"/>
    <mergeCell ref="B43:C43"/>
    <mergeCell ref="E42:F42"/>
    <mergeCell ref="E41:F41"/>
    <mergeCell ref="E30:F30"/>
    <mergeCell ref="E31:F31"/>
    <mergeCell ref="C32:F32"/>
    <mergeCell ref="C33:F33"/>
    <mergeCell ref="D34:F34"/>
    <mergeCell ref="D35:F35"/>
    <mergeCell ref="E36:F36"/>
    <mergeCell ref="E37:F37"/>
    <mergeCell ref="E38:F38"/>
    <mergeCell ref="E40:F40"/>
  </mergeCells>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AH267"/>
  <sheetViews>
    <sheetView tabSelected="1" topLeftCell="G1" zoomScale="60" zoomScaleNormal="60" workbookViewId="0">
      <pane ySplit="3" topLeftCell="A4" activePane="bottomLeft" state="frozen"/>
      <selection activeCell="B46" sqref="B46"/>
      <selection pane="bottomLeft" activeCell="J4" sqref="J4"/>
    </sheetView>
  </sheetViews>
  <sheetFormatPr defaultColWidth="9.140625" defaultRowHeight="15" x14ac:dyDescent="0.25"/>
  <cols>
    <col min="1" max="1" width="10.42578125" hidden="1" customWidth="1"/>
    <col min="2" max="2" width="5.28515625" hidden="1" customWidth="1"/>
    <col min="3" max="3" width="4.85546875" hidden="1" customWidth="1"/>
    <col min="4" max="4" width="7" hidden="1" customWidth="1"/>
    <col min="5" max="5" width="9.140625" hidden="1" customWidth="1"/>
    <col min="6" max="6" width="3.140625" style="9" hidden="1" customWidth="1"/>
    <col min="7" max="7" width="3.140625" style="9" customWidth="1"/>
    <col min="8" max="8" width="6" style="10" customWidth="1"/>
    <col min="9" max="9" width="56" customWidth="1"/>
    <col min="10" max="10" width="6.7109375" customWidth="1"/>
    <col min="11" max="11" width="5.140625" customWidth="1"/>
    <col min="12" max="12" width="5" customWidth="1"/>
    <col min="13" max="13" width="22.7109375" customWidth="1"/>
    <col min="14" max="14" width="21.140625" customWidth="1"/>
    <col min="15" max="15" width="7.28515625" hidden="1" customWidth="1"/>
    <col min="16" max="16" width="0.5703125" style="10" hidden="1" customWidth="1"/>
    <col min="17" max="17" width="1.7109375" hidden="1" customWidth="1"/>
    <col min="18" max="18" width="25" hidden="1" customWidth="1"/>
    <col min="19" max="19" width="5.140625" hidden="1" customWidth="1"/>
    <col min="20" max="20" width="4.85546875" hidden="1" customWidth="1"/>
    <col min="21" max="21" width="5" hidden="1" customWidth="1"/>
    <col min="22" max="22" width="29" hidden="1" customWidth="1"/>
    <col min="23" max="23" width="2" hidden="1" customWidth="1"/>
    <col min="24" max="24" width="0.5703125" hidden="1" customWidth="1"/>
    <col min="25" max="25" width="0.85546875" style="231" hidden="1" customWidth="1"/>
    <col min="26" max="27" width="9.140625" hidden="1" customWidth="1"/>
    <col min="28" max="29" width="3.5703125" hidden="1" customWidth="1"/>
    <col min="30" max="30" width="4.28515625" hidden="1" customWidth="1"/>
    <col min="31" max="34" width="9.140625" hidden="1" customWidth="1"/>
    <col min="35" max="38" width="9.140625" customWidth="1"/>
  </cols>
  <sheetData>
    <row r="1" spans="1:32" ht="18.75" x14ac:dyDescent="0.3">
      <c r="I1" s="265" t="s">
        <v>433</v>
      </c>
      <c r="J1" s="265"/>
      <c r="K1" s="265"/>
      <c r="L1" s="265"/>
      <c r="M1" s="265"/>
      <c r="N1" s="265"/>
    </row>
    <row r="2" spans="1:32" hidden="1" x14ac:dyDescent="0.25">
      <c r="R2" s="11">
        <f ca="1">TODAY()</f>
        <v>41319</v>
      </c>
    </row>
    <row r="3" spans="1:32" ht="107.25" customHeight="1" x14ac:dyDescent="0.25">
      <c r="A3" s="12" t="s">
        <v>17</v>
      </c>
      <c r="B3" s="13" t="s">
        <v>18</v>
      </c>
      <c r="C3" s="13" t="s">
        <v>19</v>
      </c>
      <c r="D3" s="12" t="s">
        <v>20</v>
      </c>
      <c r="E3" s="14"/>
      <c r="F3" s="15"/>
      <c r="G3" s="15"/>
      <c r="H3" s="16"/>
      <c r="I3" s="241" t="s">
        <v>432</v>
      </c>
      <c r="J3" s="17" t="s">
        <v>21</v>
      </c>
      <c r="K3" s="17" t="s">
        <v>22</v>
      </c>
      <c r="L3" s="18" t="s">
        <v>23</v>
      </c>
      <c r="M3" s="17" t="s">
        <v>24</v>
      </c>
      <c r="N3" s="19" t="s">
        <v>25</v>
      </c>
      <c r="O3" s="14"/>
      <c r="P3" s="235" t="s">
        <v>26</v>
      </c>
      <c r="Q3" s="14"/>
      <c r="R3" s="20" t="s">
        <v>27</v>
      </c>
      <c r="S3" s="21">
        <v>0</v>
      </c>
      <c r="T3" s="21">
        <v>1</v>
      </c>
      <c r="U3" s="21">
        <v>2</v>
      </c>
      <c r="V3" s="22" t="s">
        <v>28</v>
      </c>
      <c r="W3" s="14"/>
      <c r="X3" s="23" t="s">
        <v>29</v>
      </c>
      <c r="Y3" s="232" t="s">
        <v>30</v>
      </c>
    </row>
    <row r="4" spans="1:32" x14ac:dyDescent="0.25">
      <c r="A4" s="24">
        <f>COUNTIF(A5:A291,"X")</f>
        <v>65</v>
      </c>
      <c r="B4" s="24">
        <f>COUNTIF(B5:B291,"X")</f>
        <v>21</v>
      </c>
      <c r="C4" s="24">
        <f>COUNTIF(C5:C291,"X")</f>
        <v>14</v>
      </c>
      <c r="D4" s="24">
        <f>COUNTIF(D5:D291,"X")</f>
        <v>52</v>
      </c>
      <c r="E4" s="25"/>
      <c r="I4" s="26"/>
      <c r="J4" s="27"/>
      <c r="K4" s="27"/>
      <c r="L4" s="27"/>
      <c r="M4" s="27"/>
      <c r="N4" s="28"/>
      <c r="O4" s="25"/>
      <c r="P4" s="29"/>
      <c r="Q4" s="25"/>
      <c r="R4" s="30"/>
      <c r="S4" s="31"/>
      <c r="T4" s="31"/>
      <c r="U4" s="31"/>
      <c r="V4" s="31"/>
      <c r="W4" s="14"/>
    </row>
    <row r="5" spans="1:32" ht="18" customHeight="1" x14ac:dyDescent="0.25">
      <c r="A5" s="32"/>
      <c r="B5" s="32"/>
      <c r="C5" s="32"/>
      <c r="D5" s="32"/>
      <c r="E5" s="25"/>
      <c r="I5" s="33" t="s">
        <v>31</v>
      </c>
      <c r="J5" s="33"/>
      <c r="K5" s="33"/>
      <c r="L5" s="33"/>
      <c r="M5" s="33"/>
      <c r="N5" s="33"/>
      <c r="O5" s="25"/>
      <c r="P5" s="34"/>
      <c r="Q5" s="25"/>
      <c r="R5" s="35"/>
      <c r="S5" s="36"/>
      <c r="T5" s="36"/>
      <c r="U5" s="36"/>
      <c r="V5" s="36"/>
      <c r="W5" s="14"/>
      <c r="X5" s="33"/>
      <c r="Y5" s="233">
        <f>SUM(Y6:Y50)/22</f>
        <v>0</v>
      </c>
      <c r="AC5" s="37"/>
      <c r="AD5" s="37"/>
      <c r="AE5" s="37"/>
      <c r="AF5" s="37"/>
    </row>
    <row r="6" spans="1:32" ht="15.75" thickBot="1" x14ac:dyDescent="0.3">
      <c r="A6" s="32"/>
      <c r="B6" s="32"/>
      <c r="C6" s="32"/>
      <c r="D6" s="32"/>
      <c r="E6" s="25"/>
      <c r="I6" s="38" t="s">
        <v>32</v>
      </c>
      <c r="J6" s="38"/>
      <c r="K6" s="38"/>
      <c r="L6" s="38"/>
      <c r="M6" s="237" t="s">
        <v>33</v>
      </c>
      <c r="N6" s="38"/>
      <c r="O6" s="25"/>
      <c r="P6" s="34"/>
      <c r="Q6" s="25"/>
      <c r="R6" s="35"/>
      <c r="S6" s="36"/>
      <c r="T6" s="36"/>
      <c r="U6" s="36"/>
      <c r="V6" s="36"/>
      <c r="W6" s="14"/>
      <c r="X6" s="39"/>
    </row>
    <row r="7" spans="1:32" ht="15.75" thickBot="1" x14ac:dyDescent="0.3">
      <c r="A7" s="26" t="s">
        <v>34</v>
      </c>
      <c r="B7" s="26"/>
      <c r="C7" s="26"/>
      <c r="D7" s="26" t="s">
        <v>34</v>
      </c>
      <c r="E7" s="25"/>
      <c r="I7" s="40" t="s">
        <v>35</v>
      </c>
      <c r="J7" s="27"/>
      <c r="K7" s="27"/>
      <c r="L7" s="236"/>
      <c r="M7" s="239"/>
      <c r="N7" s="96"/>
      <c r="O7" s="25"/>
      <c r="P7" s="42">
        <f>IF(J7="x", 1*M7/100,0)</f>
        <v>0</v>
      </c>
      <c r="Q7" s="25"/>
      <c r="R7" s="35"/>
      <c r="S7" s="43"/>
      <c r="T7" s="43"/>
      <c r="U7" s="43"/>
      <c r="V7" s="43"/>
      <c r="W7" s="14"/>
      <c r="X7" s="44">
        <f>IF(T7="x",0.5,IF(U7="x",1,0))</f>
        <v>0</v>
      </c>
      <c r="Y7" s="232">
        <f>IF(S7="x",X7,IF(T7="x",X7,IF(U7="x",X7,P7)))</f>
        <v>0</v>
      </c>
    </row>
    <row r="8" spans="1:32" ht="15.75" thickBot="1" x14ac:dyDescent="0.3">
      <c r="A8" s="26" t="s">
        <v>34</v>
      </c>
      <c r="B8" s="26"/>
      <c r="C8" s="26"/>
      <c r="D8" s="26" t="s">
        <v>34</v>
      </c>
      <c r="E8" s="25"/>
      <c r="I8" s="40" t="s">
        <v>36</v>
      </c>
      <c r="J8" s="27"/>
      <c r="K8" s="27"/>
      <c r="L8" s="236"/>
      <c r="M8" s="239"/>
      <c r="N8" s="96"/>
      <c r="O8" s="25"/>
      <c r="P8" s="29">
        <f>IF(J8="x", 0.5*M8/100,0)</f>
        <v>0</v>
      </c>
      <c r="Q8" s="25"/>
      <c r="R8" s="35"/>
      <c r="S8" s="43"/>
      <c r="T8" s="43"/>
      <c r="U8" s="43"/>
      <c r="V8" s="43"/>
      <c r="W8" s="14"/>
      <c r="X8" s="44">
        <f>IF(T8="x",0.5,IF(U8="x",1,0))</f>
        <v>0</v>
      </c>
      <c r="Y8" s="232">
        <f t="shared" ref="Y8:Y71" si="0">IF(S8="x",X8,IF(T8="x",X8,IF(U8="x",X8,P8)))</f>
        <v>0</v>
      </c>
    </row>
    <row r="9" spans="1:32" ht="15.75" thickBot="1" x14ac:dyDescent="0.3">
      <c r="A9" s="26" t="s">
        <v>34</v>
      </c>
      <c r="B9" s="26"/>
      <c r="C9" s="26"/>
      <c r="D9" s="26" t="s">
        <v>34</v>
      </c>
      <c r="E9" s="25"/>
      <c r="I9" s="40" t="s">
        <v>37</v>
      </c>
      <c r="J9" s="27"/>
      <c r="K9" s="27"/>
      <c r="L9" s="236"/>
      <c r="M9" s="239"/>
      <c r="N9" s="96"/>
      <c r="O9" s="25"/>
      <c r="P9" s="34"/>
      <c r="Q9" s="25"/>
      <c r="R9" s="45" t="s">
        <v>38</v>
      </c>
      <c r="S9" s="46"/>
      <c r="T9" s="46"/>
      <c r="U9" s="46"/>
      <c r="V9" s="46"/>
      <c r="W9" s="14"/>
      <c r="X9" s="44"/>
      <c r="Y9" s="232"/>
    </row>
    <row r="10" spans="1:32" ht="15.75" thickBot="1" x14ac:dyDescent="0.3">
      <c r="A10" s="26" t="s">
        <v>34</v>
      </c>
      <c r="B10" s="26"/>
      <c r="C10" s="26"/>
      <c r="D10" s="26" t="s">
        <v>34</v>
      </c>
      <c r="E10" s="25"/>
      <c r="I10" s="40" t="s">
        <v>39</v>
      </c>
      <c r="J10" s="27"/>
      <c r="K10" s="27"/>
      <c r="L10" s="236"/>
      <c r="M10" s="240"/>
      <c r="N10" s="96"/>
      <c r="O10" s="25"/>
      <c r="P10" s="34"/>
      <c r="Q10" s="25"/>
      <c r="R10" s="47" t="s">
        <v>38</v>
      </c>
      <c r="S10" s="48"/>
      <c r="T10" s="48"/>
      <c r="U10" s="48"/>
      <c r="V10" s="46"/>
      <c r="W10" s="14"/>
      <c r="X10" s="44"/>
      <c r="Y10" s="232"/>
    </row>
    <row r="11" spans="1:32" x14ac:dyDescent="0.25">
      <c r="A11" s="32"/>
      <c r="B11" s="32"/>
      <c r="C11" s="32"/>
      <c r="D11" s="32"/>
      <c r="E11" s="25"/>
      <c r="I11" s="38" t="s">
        <v>40</v>
      </c>
      <c r="J11" s="38" t="s">
        <v>34</v>
      </c>
      <c r="K11" s="38"/>
      <c r="L11" s="38"/>
      <c r="M11" s="238"/>
      <c r="N11" s="38"/>
      <c r="O11" s="25"/>
      <c r="P11" s="34"/>
      <c r="Q11" s="25"/>
      <c r="R11" s="45"/>
      <c r="S11" s="46"/>
      <c r="T11" s="46"/>
      <c r="U11" s="46"/>
      <c r="V11" s="46"/>
      <c r="W11" s="14"/>
      <c r="X11" s="44"/>
      <c r="Y11" s="232"/>
    </row>
    <row r="12" spans="1:32" x14ac:dyDescent="0.25">
      <c r="A12" s="26" t="s">
        <v>34</v>
      </c>
      <c r="B12" s="26"/>
      <c r="C12" s="26"/>
      <c r="D12" s="26"/>
      <c r="E12" s="25"/>
      <c r="I12" s="49" t="s">
        <v>41</v>
      </c>
      <c r="J12" s="27"/>
      <c r="K12" s="27"/>
      <c r="L12" s="27"/>
      <c r="M12" s="41"/>
      <c r="N12" s="41"/>
      <c r="O12" s="25"/>
      <c r="P12" s="34"/>
      <c r="Q12" s="25"/>
      <c r="R12" s="47"/>
      <c r="S12" s="48"/>
      <c r="T12" s="48"/>
      <c r="U12" s="48"/>
      <c r="V12" s="46"/>
      <c r="W12" s="14"/>
      <c r="X12" s="44"/>
      <c r="Y12" s="232"/>
    </row>
    <row r="13" spans="1:32" x14ac:dyDescent="0.25">
      <c r="A13" s="26" t="s">
        <v>34</v>
      </c>
      <c r="B13" s="26"/>
      <c r="C13" s="26"/>
      <c r="D13" s="26" t="s">
        <v>34</v>
      </c>
      <c r="E13" s="25"/>
      <c r="I13" s="50" t="s">
        <v>42</v>
      </c>
      <c r="J13" s="27"/>
      <c r="K13" s="27"/>
      <c r="L13" s="27"/>
      <c r="M13" s="41"/>
      <c r="N13" s="41"/>
      <c r="O13" s="25"/>
      <c r="P13" s="42">
        <f t="shared" ref="P13:P23" si="1">IF(J13="x", 1,0)</f>
        <v>0</v>
      </c>
      <c r="Q13" s="25"/>
      <c r="R13" s="47"/>
      <c r="S13" s="48"/>
      <c r="T13" s="48"/>
      <c r="U13" s="48"/>
      <c r="V13" s="46"/>
      <c r="W13" s="14"/>
      <c r="X13" s="44">
        <f>IF(T13="x",0.5,IF(U13="x",1,0))</f>
        <v>0</v>
      </c>
      <c r="Y13" s="232">
        <f>IF(S13="x",X13,IF(T13="x",X13,IF(U13="x",X13,P13)))</f>
        <v>0</v>
      </c>
    </row>
    <row r="14" spans="1:32" s="56" customFormat="1" ht="15" customHeight="1" x14ac:dyDescent="0.25">
      <c r="A14" s="51" t="s">
        <v>34</v>
      </c>
      <c r="B14" s="51"/>
      <c r="C14" s="51"/>
      <c r="D14" s="51" t="s">
        <v>34</v>
      </c>
      <c r="E14" s="14"/>
      <c r="F14" s="15"/>
      <c r="G14" s="15"/>
      <c r="H14" s="16"/>
      <c r="I14" s="52" t="s">
        <v>43</v>
      </c>
      <c r="J14" s="27"/>
      <c r="K14" s="53"/>
      <c r="L14" s="53"/>
      <c r="M14" s="54"/>
      <c r="N14" s="54"/>
      <c r="O14" s="14"/>
      <c r="P14" s="55">
        <f t="shared" si="1"/>
        <v>0</v>
      </c>
      <c r="Q14" s="14"/>
      <c r="R14" s="45"/>
      <c r="S14" s="46"/>
      <c r="T14" s="46"/>
      <c r="U14" s="46"/>
      <c r="V14" s="46"/>
      <c r="W14" s="14"/>
      <c r="X14" s="44">
        <f t="shared" ref="X14:X50" si="2">IF(T14="x",0.5,IF(U14="x",1,0))</f>
        <v>0</v>
      </c>
      <c r="Y14" s="232">
        <f t="shared" si="0"/>
        <v>0</v>
      </c>
    </row>
    <row r="15" spans="1:32" x14ac:dyDescent="0.25">
      <c r="A15" s="26" t="s">
        <v>34</v>
      </c>
      <c r="B15" s="26"/>
      <c r="C15" s="26"/>
      <c r="D15" s="26" t="s">
        <v>34</v>
      </c>
      <c r="E15" s="25"/>
      <c r="I15" s="50" t="s">
        <v>44</v>
      </c>
      <c r="J15" s="27"/>
      <c r="K15" s="27"/>
      <c r="L15" s="27"/>
      <c r="M15" s="41"/>
      <c r="N15" s="41"/>
      <c r="O15" s="25"/>
      <c r="P15" s="55">
        <f t="shared" si="1"/>
        <v>0</v>
      </c>
      <c r="Q15" s="25"/>
      <c r="R15" s="45"/>
      <c r="S15" s="46"/>
      <c r="T15" s="46"/>
      <c r="U15" s="46"/>
      <c r="V15" s="46"/>
      <c r="W15" s="14"/>
      <c r="X15" s="44">
        <f t="shared" si="2"/>
        <v>0</v>
      </c>
      <c r="Y15" s="232">
        <f t="shared" si="0"/>
        <v>0</v>
      </c>
    </row>
    <row r="16" spans="1:32" x14ac:dyDescent="0.25">
      <c r="A16" s="26" t="s">
        <v>34</v>
      </c>
      <c r="B16" s="26"/>
      <c r="C16" s="26"/>
      <c r="D16" s="26" t="s">
        <v>34</v>
      </c>
      <c r="E16" s="25"/>
      <c r="I16" s="50" t="s">
        <v>45</v>
      </c>
      <c r="J16" s="27"/>
      <c r="K16" s="57"/>
      <c r="L16" s="57"/>
      <c r="M16" s="41"/>
      <c r="N16" s="41"/>
      <c r="O16" s="25"/>
      <c r="P16" s="55">
        <f t="shared" si="1"/>
        <v>0</v>
      </c>
      <c r="Q16" s="25"/>
      <c r="R16" s="45"/>
      <c r="S16" s="46"/>
      <c r="T16" s="46"/>
      <c r="U16" s="46"/>
      <c r="V16" s="46"/>
      <c r="W16" s="14"/>
      <c r="X16" s="44">
        <f t="shared" si="2"/>
        <v>0</v>
      </c>
      <c r="Y16" s="232">
        <f t="shared" si="0"/>
        <v>0</v>
      </c>
    </row>
    <row r="17" spans="1:25" x14ac:dyDescent="0.25">
      <c r="A17" s="26" t="s">
        <v>34</v>
      </c>
      <c r="B17" s="26"/>
      <c r="C17" s="26"/>
      <c r="D17" s="26" t="s">
        <v>34</v>
      </c>
      <c r="E17" s="25"/>
      <c r="I17" s="50" t="s">
        <v>46</v>
      </c>
      <c r="J17" s="27"/>
      <c r="K17" s="27"/>
      <c r="L17" s="27"/>
      <c r="M17" s="41"/>
      <c r="N17" s="41"/>
      <c r="O17" s="25"/>
      <c r="P17" s="55">
        <f t="shared" si="1"/>
        <v>0</v>
      </c>
      <c r="Q17" s="25"/>
      <c r="R17" s="47"/>
      <c r="S17" s="48"/>
      <c r="T17" s="48"/>
      <c r="U17" s="48"/>
      <c r="V17" s="46"/>
      <c r="W17" s="14"/>
      <c r="X17" s="44">
        <f t="shared" si="2"/>
        <v>0</v>
      </c>
      <c r="Y17" s="232">
        <f t="shared" si="0"/>
        <v>0</v>
      </c>
    </row>
    <row r="18" spans="1:25" x14ac:dyDescent="0.25">
      <c r="A18" s="26" t="s">
        <v>34</v>
      </c>
      <c r="B18" s="26"/>
      <c r="C18" s="26"/>
      <c r="D18" s="26" t="s">
        <v>34</v>
      </c>
      <c r="E18" s="25"/>
      <c r="I18" s="50" t="s">
        <v>47</v>
      </c>
      <c r="J18" s="27"/>
      <c r="K18" s="57"/>
      <c r="L18" s="57"/>
      <c r="M18" s="41"/>
      <c r="N18" s="41"/>
      <c r="O18" s="25"/>
      <c r="P18" s="55">
        <f t="shared" si="1"/>
        <v>0</v>
      </c>
      <c r="Q18" s="25"/>
      <c r="R18" s="45"/>
      <c r="S18" s="46"/>
      <c r="T18" s="46"/>
      <c r="U18" s="46"/>
      <c r="V18" s="46"/>
      <c r="W18" s="14"/>
      <c r="X18" s="44">
        <f t="shared" si="2"/>
        <v>0</v>
      </c>
      <c r="Y18" s="232">
        <f t="shared" si="0"/>
        <v>0</v>
      </c>
    </row>
    <row r="19" spans="1:25" x14ac:dyDescent="0.25">
      <c r="A19" s="26" t="s">
        <v>34</v>
      </c>
      <c r="B19" s="26"/>
      <c r="C19" s="26"/>
      <c r="D19" s="26" t="s">
        <v>34</v>
      </c>
      <c r="E19" s="25"/>
      <c r="I19" s="50" t="s">
        <v>48</v>
      </c>
      <c r="J19" s="27"/>
      <c r="K19" s="27"/>
      <c r="L19" s="27"/>
      <c r="M19" s="41"/>
      <c r="N19" s="41"/>
      <c r="O19" s="25"/>
      <c r="P19" s="55">
        <f t="shared" si="1"/>
        <v>0</v>
      </c>
      <c r="Q19" s="25"/>
      <c r="R19" s="47"/>
      <c r="S19" s="48"/>
      <c r="T19" s="48"/>
      <c r="U19" s="48"/>
      <c r="V19" s="46"/>
      <c r="W19" s="14"/>
      <c r="X19" s="44">
        <f t="shared" si="2"/>
        <v>0</v>
      </c>
      <c r="Y19" s="232">
        <f t="shared" si="0"/>
        <v>0</v>
      </c>
    </row>
    <row r="20" spans="1:25" x14ac:dyDescent="0.25">
      <c r="A20" s="26" t="s">
        <v>34</v>
      </c>
      <c r="B20" s="26"/>
      <c r="C20" s="26"/>
      <c r="D20" s="26" t="s">
        <v>34</v>
      </c>
      <c r="E20" s="25"/>
      <c r="I20" s="50" t="s">
        <v>49</v>
      </c>
      <c r="J20" s="27"/>
      <c r="K20" s="27"/>
      <c r="L20" s="27"/>
      <c r="M20" s="41"/>
      <c r="N20" s="41"/>
      <c r="O20" s="25"/>
      <c r="P20" s="55">
        <f t="shared" si="1"/>
        <v>0</v>
      </c>
      <c r="Q20" s="25"/>
      <c r="R20" s="47"/>
      <c r="S20" s="48"/>
      <c r="T20" s="48"/>
      <c r="U20" s="48"/>
      <c r="V20" s="46"/>
      <c r="W20" s="14"/>
      <c r="X20" s="44">
        <f t="shared" si="2"/>
        <v>0</v>
      </c>
      <c r="Y20" s="232">
        <f t="shared" si="0"/>
        <v>0</v>
      </c>
    </row>
    <row r="21" spans="1:25" x14ac:dyDescent="0.25">
      <c r="A21" s="26" t="s">
        <v>34</v>
      </c>
      <c r="B21" s="26"/>
      <c r="C21" s="26"/>
      <c r="D21" s="26" t="s">
        <v>34</v>
      </c>
      <c r="E21" s="25"/>
      <c r="I21" s="50" t="s">
        <v>50</v>
      </c>
      <c r="J21" s="27"/>
      <c r="K21" s="27"/>
      <c r="L21" s="27"/>
      <c r="M21" s="41"/>
      <c r="N21" s="41"/>
      <c r="O21" s="25"/>
      <c r="P21" s="55">
        <f t="shared" si="1"/>
        <v>0</v>
      </c>
      <c r="Q21" s="25"/>
      <c r="R21" s="45"/>
      <c r="S21" s="46"/>
      <c r="T21" s="46"/>
      <c r="U21" s="46"/>
      <c r="V21" s="46"/>
      <c r="W21" s="14"/>
      <c r="X21" s="44">
        <f t="shared" si="2"/>
        <v>0</v>
      </c>
      <c r="Y21" s="232">
        <f t="shared" si="0"/>
        <v>0</v>
      </c>
    </row>
    <row r="22" spans="1:25" ht="14.45" x14ac:dyDescent="0.35">
      <c r="A22" s="26" t="s">
        <v>34</v>
      </c>
      <c r="B22" s="26"/>
      <c r="C22" s="26"/>
      <c r="D22" s="26"/>
      <c r="E22" s="25"/>
      <c r="I22" s="58" t="s">
        <v>51</v>
      </c>
      <c r="J22" s="27"/>
      <c r="K22" s="27"/>
      <c r="L22" s="27"/>
      <c r="M22" s="41"/>
      <c r="N22" s="41"/>
      <c r="O22" s="25"/>
      <c r="P22" s="55">
        <f t="shared" si="1"/>
        <v>0</v>
      </c>
      <c r="Q22" s="25"/>
      <c r="R22" s="47"/>
      <c r="S22" s="48"/>
      <c r="T22" s="48"/>
      <c r="U22" s="48"/>
      <c r="V22" s="46"/>
      <c r="W22" s="14"/>
      <c r="X22" s="44">
        <f t="shared" si="2"/>
        <v>0</v>
      </c>
      <c r="Y22" s="232">
        <f t="shared" si="0"/>
        <v>0</v>
      </c>
    </row>
    <row r="23" spans="1:25" ht="14.45" x14ac:dyDescent="0.35">
      <c r="A23" s="26"/>
      <c r="B23" s="26" t="s">
        <v>34</v>
      </c>
      <c r="C23" s="26" t="s">
        <v>34</v>
      </c>
      <c r="D23" s="26"/>
      <c r="E23" s="25"/>
      <c r="I23" s="58" t="s">
        <v>52</v>
      </c>
      <c r="J23" s="27"/>
      <c r="K23" s="27"/>
      <c r="L23" s="27"/>
      <c r="M23" s="41"/>
      <c r="N23" s="41"/>
      <c r="O23" s="25"/>
      <c r="P23" s="29">
        <f t="shared" si="1"/>
        <v>0</v>
      </c>
      <c r="Q23" s="25"/>
      <c r="R23" s="59" t="s">
        <v>53</v>
      </c>
      <c r="S23" s="60"/>
      <c r="T23" s="60"/>
      <c r="U23" s="60"/>
      <c r="V23" s="60"/>
      <c r="W23" s="14"/>
      <c r="X23" s="44">
        <f>IF(T23="x",0.5,IF(U23="x",1,0))</f>
        <v>0</v>
      </c>
      <c r="Y23" s="232">
        <f t="shared" si="0"/>
        <v>0</v>
      </c>
    </row>
    <row r="24" spans="1:25" ht="72.599999999999994" x14ac:dyDescent="0.35">
      <c r="A24" s="26" t="s">
        <v>34</v>
      </c>
      <c r="B24" s="26"/>
      <c r="C24" s="26"/>
      <c r="D24" s="26"/>
      <c r="E24" s="25"/>
      <c r="I24" s="61" t="s">
        <v>54</v>
      </c>
      <c r="J24" s="27"/>
      <c r="K24" s="27"/>
      <c r="L24" s="27"/>
      <c r="M24" s="41"/>
      <c r="N24" s="41"/>
      <c r="O24" s="25"/>
      <c r="P24" s="34"/>
      <c r="Q24" s="25"/>
      <c r="R24" s="62" t="s">
        <v>55</v>
      </c>
      <c r="S24" s="60"/>
      <c r="T24" s="60"/>
      <c r="U24" s="60"/>
      <c r="V24" s="60"/>
      <c r="W24" s="14"/>
      <c r="X24" s="44">
        <f t="shared" si="2"/>
        <v>0</v>
      </c>
      <c r="Y24" s="232">
        <f t="shared" si="0"/>
        <v>0</v>
      </c>
    </row>
    <row r="25" spans="1:25" x14ac:dyDescent="0.25">
      <c r="A25" s="32"/>
      <c r="B25" s="32"/>
      <c r="C25" s="32"/>
      <c r="D25" s="32"/>
      <c r="E25" s="25"/>
      <c r="I25" s="38" t="s">
        <v>56</v>
      </c>
      <c r="J25" s="38" t="s">
        <v>34</v>
      </c>
      <c r="K25" s="38"/>
      <c r="L25" s="38"/>
      <c r="M25" s="38"/>
      <c r="N25" s="38"/>
      <c r="O25" s="25"/>
      <c r="P25" s="34"/>
      <c r="Q25" s="25"/>
      <c r="R25" s="45"/>
      <c r="S25" s="46"/>
      <c r="T25" s="46"/>
      <c r="U25" s="46"/>
      <c r="V25" s="46"/>
      <c r="W25" s="14"/>
      <c r="X25" s="44"/>
      <c r="Y25" s="232"/>
    </row>
    <row r="26" spans="1:25" ht="14.45" x14ac:dyDescent="0.35">
      <c r="A26" s="26" t="s">
        <v>34</v>
      </c>
      <c r="B26" s="26"/>
      <c r="C26" s="26"/>
      <c r="D26" s="26" t="s">
        <v>34</v>
      </c>
      <c r="E26" s="25"/>
      <c r="I26" s="58" t="s">
        <v>57</v>
      </c>
      <c r="J26" s="27"/>
      <c r="K26" s="27"/>
      <c r="L26" s="27"/>
      <c r="M26" s="41"/>
      <c r="N26" s="41"/>
      <c r="O26" s="25"/>
      <c r="P26" s="42">
        <f t="shared" ref="P26:P31" si="3">IF(J26="x", 1,0)</f>
        <v>0</v>
      </c>
      <c r="Q26" s="25"/>
      <c r="R26" s="47"/>
      <c r="S26" s="48"/>
      <c r="T26" s="48"/>
      <c r="U26" s="48"/>
      <c r="V26" s="46"/>
      <c r="W26" s="14"/>
      <c r="X26" s="44">
        <f t="shared" si="2"/>
        <v>0</v>
      </c>
      <c r="Y26" s="232">
        <f t="shared" si="0"/>
        <v>0</v>
      </c>
    </row>
    <row r="27" spans="1:25" ht="29.1" x14ac:dyDescent="0.35">
      <c r="A27" s="26"/>
      <c r="B27" s="26" t="s">
        <v>34</v>
      </c>
      <c r="C27" s="26"/>
      <c r="D27" s="26"/>
      <c r="E27" s="25"/>
      <c r="I27" s="58" t="s">
        <v>58</v>
      </c>
      <c r="J27" s="27"/>
      <c r="K27" s="57"/>
      <c r="L27" s="57"/>
      <c r="M27" s="41"/>
      <c r="N27" s="41"/>
      <c r="O27" s="25"/>
      <c r="P27" s="55">
        <f t="shared" si="3"/>
        <v>0</v>
      </c>
      <c r="Q27" s="25"/>
      <c r="R27" s="62" t="s">
        <v>59</v>
      </c>
      <c r="S27" s="60"/>
      <c r="T27" s="60"/>
      <c r="U27" s="60"/>
      <c r="V27" s="60"/>
      <c r="W27" s="14"/>
      <c r="X27" s="44">
        <f t="shared" si="2"/>
        <v>0</v>
      </c>
      <c r="Y27" s="232">
        <f t="shared" si="0"/>
        <v>0</v>
      </c>
    </row>
    <row r="28" spans="1:25" ht="29.1" x14ac:dyDescent="0.35">
      <c r="A28" s="26"/>
      <c r="B28" s="26" t="s">
        <v>34</v>
      </c>
      <c r="C28" s="26" t="s">
        <v>34</v>
      </c>
      <c r="D28" s="26"/>
      <c r="E28" s="25"/>
      <c r="I28" s="58" t="s">
        <v>60</v>
      </c>
      <c r="J28" s="27"/>
      <c r="K28" s="27"/>
      <c r="L28" s="27"/>
      <c r="M28" s="41"/>
      <c r="N28" s="41"/>
      <c r="O28" s="25"/>
      <c r="P28" s="55">
        <f t="shared" si="3"/>
        <v>0</v>
      </c>
      <c r="Q28" s="25"/>
      <c r="R28" s="62" t="s">
        <v>61</v>
      </c>
      <c r="S28" s="60"/>
      <c r="T28" s="60"/>
      <c r="U28" s="60"/>
      <c r="V28" s="60"/>
      <c r="W28" s="14"/>
      <c r="X28" s="44">
        <f t="shared" si="2"/>
        <v>0</v>
      </c>
      <c r="Y28" s="232">
        <f t="shared" si="0"/>
        <v>0</v>
      </c>
    </row>
    <row r="29" spans="1:25" ht="14.45" x14ac:dyDescent="0.35">
      <c r="A29" s="26"/>
      <c r="B29" s="26"/>
      <c r="C29" s="26"/>
      <c r="D29" s="26" t="s">
        <v>34</v>
      </c>
      <c r="E29" s="25"/>
      <c r="I29" s="58" t="s">
        <v>62</v>
      </c>
      <c r="J29" s="27"/>
      <c r="K29" s="27"/>
      <c r="L29" s="27"/>
      <c r="M29" s="41"/>
      <c r="N29" s="41"/>
      <c r="O29" s="25"/>
      <c r="P29" s="55">
        <f t="shared" si="3"/>
        <v>0</v>
      </c>
      <c r="Q29" s="25"/>
      <c r="R29" s="47"/>
      <c r="S29" s="48"/>
      <c r="T29" s="48"/>
      <c r="U29" s="48"/>
      <c r="V29" s="46"/>
      <c r="W29" s="14"/>
      <c r="X29" s="44">
        <f t="shared" si="2"/>
        <v>0</v>
      </c>
      <c r="Y29" s="232">
        <f t="shared" si="0"/>
        <v>0</v>
      </c>
    </row>
    <row r="30" spans="1:25" ht="29.1" x14ac:dyDescent="0.35">
      <c r="A30" s="26" t="s">
        <v>34</v>
      </c>
      <c r="B30" s="26"/>
      <c r="C30" s="26" t="s">
        <v>34</v>
      </c>
      <c r="D30" s="26"/>
      <c r="E30" s="25"/>
      <c r="I30" s="58" t="s">
        <v>63</v>
      </c>
      <c r="J30" s="27"/>
      <c r="K30" s="27"/>
      <c r="L30" s="27"/>
      <c r="M30" s="41"/>
      <c r="N30" s="41"/>
      <c r="O30" s="25"/>
      <c r="P30" s="55">
        <f t="shared" si="3"/>
        <v>0</v>
      </c>
      <c r="Q30" s="25"/>
      <c r="R30" s="62" t="s">
        <v>59</v>
      </c>
      <c r="S30" s="60"/>
      <c r="T30" s="60"/>
      <c r="U30" s="60"/>
      <c r="V30" s="60"/>
      <c r="W30" s="14"/>
      <c r="X30" s="44">
        <f t="shared" si="2"/>
        <v>0</v>
      </c>
      <c r="Y30" s="232">
        <f t="shared" si="0"/>
        <v>0</v>
      </c>
    </row>
    <row r="31" spans="1:25" ht="45.75" customHeight="1" x14ac:dyDescent="0.35">
      <c r="A31" s="26"/>
      <c r="B31" s="26" t="s">
        <v>34</v>
      </c>
      <c r="C31" s="26" t="s">
        <v>34</v>
      </c>
      <c r="D31" s="26"/>
      <c r="E31" s="25"/>
      <c r="I31" s="58" t="s">
        <v>64</v>
      </c>
      <c r="J31" s="27"/>
      <c r="K31" s="27"/>
      <c r="L31" s="27"/>
      <c r="M31" s="41"/>
      <c r="N31" s="41"/>
      <c r="O31" s="25"/>
      <c r="P31" s="29">
        <f t="shared" si="3"/>
        <v>0</v>
      </c>
      <c r="Q31" s="25"/>
      <c r="R31" s="62" t="s">
        <v>61</v>
      </c>
      <c r="S31" s="60"/>
      <c r="T31" s="60"/>
      <c r="U31" s="60"/>
      <c r="V31" s="60"/>
      <c r="W31" s="14"/>
      <c r="X31" s="44">
        <f t="shared" si="2"/>
        <v>0</v>
      </c>
      <c r="Y31" s="232">
        <f t="shared" si="0"/>
        <v>0</v>
      </c>
    </row>
    <row r="32" spans="1:25" x14ac:dyDescent="0.25">
      <c r="A32" s="32"/>
      <c r="B32" s="32"/>
      <c r="C32" s="32"/>
      <c r="D32" s="32"/>
      <c r="E32" s="25"/>
      <c r="I32" s="38" t="s">
        <v>65</v>
      </c>
      <c r="J32" s="38"/>
      <c r="K32" s="38"/>
      <c r="L32" s="38"/>
      <c r="M32" s="38"/>
      <c r="N32" s="38"/>
      <c r="O32" s="25"/>
      <c r="P32" s="34"/>
      <c r="Q32" s="25"/>
      <c r="R32" s="47"/>
      <c r="S32" s="48"/>
      <c r="T32" s="48"/>
      <c r="U32" s="48"/>
      <c r="V32" s="46"/>
      <c r="W32" s="14"/>
      <c r="X32" s="44"/>
      <c r="Y32" s="232"/>
    </row>
    <row r="33" spans="1:25" x14ac:dyDescent="0.25">
      <c r="A33" s="28"/>
      <c r="B33" s="28"/>
      <c r="C33" s="28"/>
      <c r="D33" s="28" t="s">
        <v>34</v>
      </c>
      <c r="E33" s="25"/>
      <c r="I33" s="63" t="s">
        <v>66</v>
      </c>
      <c r="J33" s="27"/>
      <c r="K33" s="27"/>
      <c r="L33" s="27"/>
      <c r="M33" s="27"/>
      <c r="N33" s="27"/>
      <c r="O33" s="25"/>
      <c r="P33" s="42">
        <f>IF(J33="x", 1,0)</f>
        <v>0</v>
      </c>
      <c r="Q33" s="25"/>
      <c r="R33" s="47"/>
      <c r="S33" s="48"/>
      <c r="T33" s="48"/>
      <c r="U33" s="48"/>
      <c r="V33" s="46"/>
      <c r="W33" s="14"/>
      <c r="X33" s="44">
        <f t="shared" si="2"/>
        <v>0</v>
      </c>
      <c r="Y33" s="232">
        <f t="shared" si="0"/>
        <v>0</v>
      </c>
    </row>
    <row r="34" spans="1:25" x14ac:dyDescent="0.25">
      <c r="A34" s="26"/>
      <c r="B34" s="26"/>
      <c r="C34" s="26"/>
      <c r="D34" s="26" t="s">
        <v>34</v>
      </c>
      <c r="E34" s="25"/>
      <c r="I34" s="63" t="s">
        <v>67</v>
      </c>
      <c r="J34" s="27"/>
      <c r="K34" s="27"/>
      <c r="L34" s="27"/>
      <c r="M34" s="41"/>
      <c r="N34" s="41"/>
      <c r="O34" s="25"/>
      <c r="P34" s="55">
        <f>IF(J34="x", 1,0)</f>
        <v>0</v>
      </c>
      <c r="Q34" s="25"/>
      <c r="R34" s="59" t="s">
        <v>68</v>
      </c>
      <c r="S34" s="60"/>
      <c r="T34" s="60"/>
      <c r="U34" s="60"/>
      <c r="V34" s="64"/>
      <c r="W34" s="14"/>
      <c r="X34" s="44">
        <f t="shared" si="2"/>
        <v>0</v>
      </c>
      <c r="Y34" s="232">
        <f t="shared" si="0"/>
        <v>0</v>
      </c>
    </row>
    <row r="35" spans="1:25" ht="45" x14ac:dyDescent="0.25">
      <c r="A35" s="26"/>
      <c r="B35" s="26"/>
      <c r="C35" s="26" t="s">
        <v>34</v>
      </c>
      <c r="D35" s="26"/>
      <c r="E35" s="25"/>
      <c r="I35" s="63" t="s">
        <v>69</v>
      </c>
      <c r="J35" s="27"/>
      <c r="K35" s="27"/>
      <c r="L35" s="27"/>
      <c r="M35" s="41"/>
      <c r="N35" s="41"/>
      <c r="O35" s="25"/>
      <c r="P35" s="55">
        <f>IF(J35="x", 1,0)</f>
        <v>0</v>
      </c>
      <c r="Q35" s="25"/>
      <c r="R35" s="62" t="s">
        <v>70</v>
      </c>
      <c r="S35" s="60"/>
      <c r="T35" s="60"/>
      <c r="U35" s="60"/>
      <c r="V35" s="60"/>
      <c r="W35" s="14"/>
      <c r="X35" s="44">
        <f t="shared" si="2"/>
        <v>0</v>
      </c>
      <c r="Y35" s="232">
        <f t="shared" si="0"/>
        <v>0</v>
      </c>
    </row>
    <row r="36" spans="1:25" ht="30" x14ac:dyDescent="0.25">
      <c r="A36" s="26"/>
      <c r="B36" s="26"/>
      <c r="C36" s="26"/>
      <c r="D36" s="26" t="s">
        <v>34</v>
      </c>
      <c r="E36" s="25"/>
      <c r="I36" s="63" t="s">
        <v>71</v>
      </c>
      <c r="J36" s="27"/>
      <c r="K36" s="27"/>
      <c r="L36" s="27"/>
      <c r="M36" s="41"/>
      <c r="N36" s="41"/>
      <c r="O36" s="25"/>
      <c r="P36" s="55">
        <f>IF(J36="x", 1,0)</f>
        <v>0</v>
      </c>
      <c r="Q36" s="25"/>
      <c r="R36" s="62" t="s">
        <v>72</v>
      </c>
      <c r="S36" s="60"/>
      <c r="T36" s="60"/>
      <c r="U36" s="60"/>
      <c r="V36" s="60"/>
      <c r="W36" s="14"/>
      <c r="X36" s="44">
        <f t="shared" si="2"/>
        <v>0</v>
      </c>
      <c r="Y36" s="232">
        <f t="shared" si="0"/>
        <v>0</v>
      </c>
    </row>
    <row r="37" spans="1:25" x14ac:dyDescent="0.25">
      <c r="A37" s="32"/>
      <c r="B37" s="32"/>
      <c r="C37" s="32"/>
      <c r="D37" s="32"/>
      <c r="E37" s="25"/>
      <c r="I37" s="33" t="s">
        <v>73</v>
      </c>
      <c r="J37" s="65"/>
      <c r="K37" s="65"/>
      <c r="L37" s="65"/>
      <c r="M37" s="66"/>
      <c r="N37" s="66"/>
      <c r="O37" s="25"/>
      <c r="P37" s="67"/>
      <c r="Q37" s="25"/>
      <c r="R37" s="47"/>
      <c r="S37" s="48"/>
      <c r="T37" s="48"/>
      <c r="U37" s="48"/>
      <c r="V37" s="46"/>
      <c r="W37" s="14"/>
      <c r="X37" s="68"/>
      <c r="Y37" s="234">
        <f>SUM(Y38:Y50)/13</f>
        <v>0</v>
      </c>
    </row>
    <row r="38" spans="1:25" ht="14.45" x14ac:dyDescent="0.35">
      <c r="A38" s="26" t="s">
        <v>34</v>
      </c>
      <c r="B38" s="26"/>
      <c r="C38" s="26"/>
      <c r="D38" s="26" t="s">
        <v>34</v>
      </c>
      <c r="E38" s="25"/>
      <c r="I38" s="58" t="s">
        <v>74</v>
      </c>
      <c r="J38" s="27"/>
      <c r="K38" s="27"/>
      <c r="L38" s="27"/>
      <c r="M38" s="41"/>
      <c r="N38" s="41"/>
      <c r="O38" s="25"/>
      <c r="P38" s="55">
        <f t="shared" ref="P38:P52" si="4">IF(J38="x", 1,0)</f>
        <v>0</v>
      </c>
      <c r="Q38" s="25"/>
      <c r="R38" s="47"/>
      <c r="S38" s="48"/>
      <c r="T38" s="48"/>
      <c r="U38" s="48"/>
      <c r="V38" s="46"/>
      <c r="W38" s="14"/>
      <c r="X38" s="44">
        <f t="shared" si="2"/>
        <v>0</v>
      </c>
      <c r="Y38" s="232">
        <f t="shared" si="0"/>
        <v>0</v>
      </c>
    </row>
    <row r="39" spans="1:25" x14ac:dyDescent="0.25">
      <c r="A39" s="26"/>
      <c r="B39" s="26"/>
      <c r="C39" s="26" t="s">
        <v>34</v>
      </c>
      <c r="D39" s="26"/>
      <c r="E39" s="25"/>
      <c r="I39" s="58" t="s">
        <v>75</v>
      </c>
      <c r="J39" s="27"/>
      <c r="K39" s="27"/>
      <c r="L39" s="27"/>
      <c r="M39" s="41"/>
      <c r="N39" s="41"/>
      <c r="O39" s="25"/>
      <c r="P39" s="55">
        <f t="shared" si="4"/>
        <v>0</v>
      </c>
      <c r="Q39" s="25"/>
      <c r="R39" s="59"/>
      <c r="S39" s="60"/>
      <c r="T39" s="60"/>
      <c r="U39" s="60"/>
      <c r="V39" s="64"/>
      <c r="W39" s="14"/>
      <c r="X39" s="44">
        <f t="shared" si="2"/>
        <v>0</v>
      </c>
      <c r="Y39" s="232">
        <f t="shared" si="0"/>
        <v>0</v>
      </c>
    </row>
    <row r="40" spans="1:25" x14ac:dyDescent="0.25">
      <c r="A40" s="26" t="s">
        <v>34</v>
      </c>
      <c r="B40" s="26"/>
      <c r="C40" s="26"/>
      <c r="D40" s="26" t="s">
        <v>34</v>
      </c>
      <c r="E40" s="25"/>
      <c r="I40" s="58" t="s">
        <v>76</v>
      </c>
      <c r="J40" s="27"/>
      <c r="K40" s="27"/>
      <c r="L40" s="27"/>
      <c r="M40" s="41"/>
      <c r="N40" s="41"/>
      <c r="O40" s="25"/>
      <c r="P40" s="55">
        <f t="shared" si="4"/>
        <v>0</v>
      </c>
      <c r="Q40" s="25"/>
      <c r="R40" s="59"/>
      <c r="S40" s="60"/>
      <c r="T40" s="60"/>
      <c r="U40" s="60"/>
      <c r="V40" s="64"/>
      <c r="W40" s="14"/>
      <c r="X40" s="44">
        <f t="shared" si="2"/>
        <v>0</v>
      </c>
      <c r="Y40" s="232">
        <f t="shared" si="0"/>
        <v>0</v>
      </c>
    </row>
    <row r="41" spans="1:25" x14ac:dyDescent="0.25">
      <c r="A41" s="28"/>
      <c r="B41" s="28"/>
      <c r="C41" s="28"/>
      <c r="D41" s="26"/>
      <c r="E41" s="25"/>
      <c r="I41" s="58" t="s">
        <v>75</v>
      </c>
      <c r="J41" s="27"/>
      <c r="K41" s="27"/>
      <c r="L41" s="27"/>
      <c r="M41" s="41"/>
      <c r="N41" s="41"/>
      <c r="O41" s="25"/>
      <c r="P41" s="55">
        <f t="shared" si="4"/>
        <v>0</v>
      </c>
      <c r="Q41" s="25"/>
      <c r="R41" s="69"/>
      <c r="S41" s="70"/>
      <c r="T41" s="70"/>
      <c r="U41" s="70"/>
      <c r="V41" s="64"/>
      <c r="W41" s="14"/>
      <c r="X41" s="44">
        <f t="shared" si="2"/>
        <v>0</v>
      </c>
      <c r="Y41" s="232">
        <f t="shared" si="0"/>
        <v>0</v>
      </c>
    </row>
    <row r="42" spans="1:25" x14ac:dyDescent="0.25">
      <c r="A42" s="28" t="s">
        <v>34</v>
      </c>
      <c r="B42" s="28"/>
      <c r="C42" s="28"/>
      <c r="D42" s="26" t="s">
        <v>34</v>
      </c>
      <c r="E42" s="25"/>
      <c r="I42" s="49" t="s">
        <v>77</v>
      </c>
      <c r="J42" s="27"/>
      <c r="K42" s="27"/>
      <c r="L42" s="27"/>
      <c r="M42" s="41"/>
      <c r="N42" s="41"/>
      <c r="O42" s="25"/>
      <c r="P42" s="55">
        <f t="shared" si="4"/>
        <v>0</v>
      </c>
      <c r="Q42" s="25"/>
      <c r="R42" s="71"/>
      <c r="S42" s="36"/>
      <c r="T42" s="36"/>
      <c r="U42" s="36"/>
      <c r="V42" s="36"/>
      <c r="W42" s="14"/>
      <c r="X42" s="44">
        <f t="shared" si="2"/>
        <v>0</v>
      </c>
      <c r="Y42" s="232">
        <f t="shared" si="0"/>
        <v>0</v>
      </c>
    </row>
    <row r="43" spans="1:25" x14ac:dyDescent="0.25">
      <c r="A43" s="28" t="s">
        <v>34</v>
      </c>
      <c r="B43" s="28"/>
      <c r="C43" s="28"/>
      <c r="D43" s="26" t="s">
        <v>34</v>
      </c>
      <c r="E43" s="25"/>
      <c r="I43" s="49" t="s">
        <v>78</v>
      </c>
      <c r="J43" s="27"/>
      <c r="K43" s="27"/>
      <c r="L43" s="27"/>
      <c r="M43" s="41"/>
      <c r="N43" s="41"/>
      <c r="O43" s="25"/>
      <c r="P43" s="55">
        <f t="shared" si="4"/>
        <v>0</v>
      </c>
      <c r="Q43" s="25"/>
      <c r="R43" s="71"/>
      <c r="S43" s="36"/>
      <c r="T43" s="36"/>
      <c r="U43" s="36"/>
      <c r="V43" s="36"/>
      <c r="W43" s="14"/>
      <c r="X43" s="44">
        <f t="shared" si="2"/>
        <v>0</v>
      </c>
      <c r="Y43" s="232">
        <f t="shared" si="0"/>
        <v>0</v>
      </c>
    </row>
    <row r="44" spans="1:25" x14ac:dyDescent="0.25">
      <c r="A44" s="28" t="s">
        <v>34</v>
      </c>
      <c r="B44" s="28"/>
      <c r="C44" s="28"/>
      <c r="D44" s="26"/>
      <c r="E44" s="25"/>
      <c r="I44" s="58" t="s">
        <v>79</v>
      </c>
      <c r="J44" s="27"/>
      <c r="K44" s="27"/>
      <c r="L44" s="27"/>
      <c r="M44" s="41"/>
      <c r="N44" s="41"/>
      <c r="O44" s="25"/>
      <c r="P44" s="55">
        <f t="shared" si="4"/>
        <v>0</v>
      </c>
      <c r="Q44" s="25"/>
      <c r="R44" s="72"/>
      <c r="S44" s="73"/>
      <c r="T44" s="73"/>
      <c r="U44" s="73"/>
      <c r="V44" s="64"/>
      <c r="W44" s="14"/>
      <c r="X44" s="44">
        <f t="shared" si="2"/>
        <v>0</v>
      </c>
      <c r="Y44" s="232">
        <f t="shared" si="0"/>
        <v>0</v>
      </c>
    </row>
    <row r="45" spans="1:25" x14ac:dyDescent="0.25">
      <c r="A45" s="28"/>
      <c r="B45" s="28"/>
      <c r="C45" s="28"/>
      <c r="D45" s="26"/>
      <c r="E45" s="25"/>
      <c r="I45" s="58" t="s">
        <v>80</v>
      </c>
      <c r="J45" s="27"/>
      <c r="K45" s="57"/>
      <c r="L45" s="57"/>
      <c r="M45" s="41"/>
      <c r="N45" s="41"/>
      <c r="O45" s="25"/>
      <c r="P45" s="55">
        <f t="shared" si="4"/>
        <v>0</v>
      </c>
      <c r="Q45" s="25"/>
      <c r="R45" s="59"/>
      <c r="S45" s="60"/>
      <c r="T45" s="60"/>
      <c r="U45" s="60"/>
      <c r="V45" s="64"/>
      <c r="W45" s="14"/>
      <c r="X45" s="44">
        <f t="shared" si="2"/>
        <v>0</v>
      </c>
      <c r="Y45" s="232">
        <f t="shared" si="0"/>
        <v>0</v>
      </c>
    </row>
    <row r="46" spans="1:25" x14ac:dyDescent="0.25">
      <c r="A46" s="28"/>
      <c r="B46" s="28"/>
      <c r="C46" s="28"/>
      <c r="D46" s="26"/>
      <c r="E46" s="25"/>
      <c r="I46" s="58" t="s">
        <v>81</v>
      </c>
      <c r="J46" s="27"/>
      <c r="K46" s="27"/>
      <c r="L46" s="27"/>
      <c r="M46" s="41"/>
      <c r="N46" s="41"/>
      <c r="O46" s="25"/>
      <c r="P46" s="55">
        <f t="shared" si="4"/>
        <v>0</v>
      </c>
      <c r="Q46" s="25"/>
      <c r="R46" s="59"/>
      <c r="S46" s="60"/>
      <c r="T46" s="60"/>
      <c r="U46" s="60"/>
      <c r="V46" s="64"/>
      <c r="W46" s="14"/>
      <c r="X46" s="44">
        <f t="shared" si="2"/>
        <v>0</v>
      </c>
      <c r="Y46" s="232">
        <f t="shared" si="0"/>
        <v>0</v>
      </c>
    </row>
    <row r="47" spans="1:25" ht="45" x14ac:dyDescent="0.25">
      <c r="A47" s="74" t="s">
        <v>34</v>
      </c>
      <c r="B47" s="74"/>
      <c r="C47" s="74"/>
      <c r="D47" s="75" t="s">
        <v>34</v>
      </c>
      <c r="E47" s="25"/>
      <c r="I47" s="58" t="s">
        <v>82</v>
      </c>
      <c r="J47" s="27"/>
      <c r="K47" s="57"/>
      <c r="L47" s="57"/>
      <c r="M47" s="41"/>
      <c r="N47" s="41"/>
      <c r="O47" s="25"/>
      <c r="P47" s="55">
        <f t="shared" si="4"/>
        <v>0</v>
      </c>
      <c r="Q47" s="25"/>
      <c r="R47" s="59"/>
      <c r="S47" s="60"/>
      <c r="T47" s="60"/>
      <c r="U47" s="60"/>
      <c r="V47" s="60"/>
      <c r="W47" s="14"/>
      <c r="X47" s="44">
        <f t="shared" si="2"/>
        <v>0</v>
      </c>
      <c r="Y47" s="232">
        <f t="shared" si="0"/>
        <v>0</v>
      </c>
    </row>
    <row r="48" spans="1:25" x14ac:dyDescent="0.25">
      <c r="A48" s="76" t="s">
        <v>34</v>
      </c>
      <c r="B48" s="28"/>
      <c r="C48" s="77"/>
      <c r="D48" s="77" t="s">
        <v>34</v>
      </c>
      <c r="E48" s="78"/>
      <c r="F48" s="78"/>
      <c r="G48" s="79"/>
      <c r="H48" s="79"/>
      <c r="I48" s="49" t="s">
        <v>83</v>
      </c>
      <c r="J48" s="27"/>
      <c r="K48" s="41"/>
      <c r="L48" s="41"/>
      <c r="M48" s="41"/>
      <c r="N48" s="41"/>
      <c r="O48" s="25"/>
      <c r="P48" s="55">
        <f t="shared" si="4"/>
        <v>0</v>
      </c>
      <c r="Q48" s="25"/>
      <c r="R48" s="80"/>
      <c r="S48" s="81"/>
      <c r="T48" s="82"/>
      <c r="U48" s="82"/>
      <c r="V48" s="82"/>
      <c r="W48" s="14"/>
      <c r="X48" s="44">
        <f t="shared" si="2"/>
        <v>0</v>
      </c>
      <c r="Y48" s="232">
        <f t="shared" si="0"/>
        <v>0</v>
      </c>
    </row>
    <row r="49" spans="1:27" x14ac:dyDescent="0.25">
      <c r="A49" s="76" t="s">
        <v>34</v>
      </c>
      <c r="B49" s="76"/>
      <c r="C49" s="76"/>
      <c r="D49" s="83" t="s">
        <v>34</v>
      </c>
      <c r="E49" s="25"/>
      <c r="I49" s="49" t="s">
        <v>84</v>
      </c>
      <c r="J49" s="27"/>
      <c r="K49" s="41"/>
      <c r="L49" s="41"/>
      <c r="M49" s="41"/>
      <c r="N49" s="41"/>
      <c r="O49" s="25"/>
      <c r="P49" s="55">
        <f t="shared" si="4"/>
        <v>0</v>
      </c>
      <c r="Q49" s="25"/>
      <c r="S49" s="84"/>
      <c r="T49" s="84"/>
      <c r="U49" s="84"/>
      <c r="V49" s="84"/>
      <c r="W49" s="14"/>
      <c r="X49" s="44">
        <f t="shared" si="2"/>
        <v>0</v>
      </c>
      <c r="Y49" s="232">
        <f t="shared" si="0"/>
        <v>0</v>
      </c>
    </row>
    <row r="50" spans="1:27" x14ac:dyDescent="0.25">
      <c r="A50" s="28" t="s">
        <v>34</v>
      </c>
      <c r="B50" s="28"/>
      <c r="C50" s="28"/>
      <c r="D50" s="26" t="s">
        <v>34</v>
      </c>
      <c r="E50" s="25"/>
      <c r="I50" s="49" t="s">
        <v>85</v>
      </c>
      <c r="J50" s="27"/>
      <c r="K50" s="27"/>
      <c r="L50" s="27"/>
      <c r="M50" s="41"/>
      <c r="N50" s="41"/>
      <c r="O50" s="25"/>
      <c r="P50" s="29">
        <f t="shared" si="4"/>
        <v>0</v>
      </c>
      <c r="Q50" s="25"/>
      <c r="R50" s="69"/>
      <c r="S50" s="70"/>
      <c r="T50" s="70"/>
      <c r="U50" s="70"/>
      <c r="V50" s="64"/>
      <c r="W50" s="14"/>
      <c r="X50" s="44">
        <f t="shared" si="2"/>
        <v>0</v>
      </c>
      <c r="Y50" s="232">
        <f t="shared" si="0"/>
        <v>0</v>
      </c>
    </row>
    <row r="51" spans="1:27" x14ac:dyDescent="0.25">
      <c r="A51" s="32"/>
      <c r="B51" s="32"/>
      <c r="C51" s="32"/>
      <c r="D51" s="32"/>
      <c r="E51" s="25"/>
      <c r="I51" s="33" t="s">
        <v>86</v>
      </c>
      <c r="J51" s="65"/>
      <c r="K51" s="65"/>
      <c r="L51" s="65"/>
      <c r="M51" s="66"/>
      <c r="N51" s="66"/>
      <c r="O51" s="25"/>
      <c r="P51" s="34">
        <f t="shared" si="4"/>
        <v>0</v>
      </c>
      <c r="Q51" s="34"/>
      <c r="R51" s="34"/>
      <c r="S51" s="85"/>
      <c r="T51" s="85"/>
      <c r="U51" s="85"/>
      <c r="V51" s="85"/>
      <c r="W51" s="14"/>
      <c r="X51" s="86"/>
      <c r="Y51" s="233">
        <f>SUM(Y53:Y54)/2</f>
        <v>0</v>
      </c>
    </row>
    <row r="52" spans="1:27" x14ac:dyDescent="0.25">
      <c r="A52" s="28"/>
      <c r="B52" s="28"/>
      <c r="C52" s="28"/>
      <c r="D52" s="26" t="s">
        <v>34</v>
      </c>
      <c r="E52" s="25"/>
      <c r="I52" s="49" t="s">
        <v>87</v>
      </c>
      <c r="J52" s="71"/>
      <c r="K52" s="71"/>
      <c r="L52" s="27"/>
      <c r="M52" s="41"/>
      <c r="N52" s="41"/>
      <c r="O52" s="25"/>
      <c r="P52" s="34">
        <f t="shared" si="4"/>
        <v>0</v>
      </c>
      <c r="Q52" s="34"/>
      <c r="R52" s="87" t="s">
        <v>38</v>
      </c>
      <c r="S52" s="88"/>
      <c r="T52" s="88"/>
      <c r="U52" s="88"/>
      <c r="V52" s="88"/>
      <c r="W52" s="14"/>
      <c r="X52" s="44"/>
      <c r="Y52" s="232"/>
    </row>
    <row r="53" spans="1:27" ht="65.25" customHeight="1" x14ac:dyDescent="0.25">
      <c r="A53" s="28"/>
      <c r="B53" s="28" t="s">
        <v>34</v>
      </c>
      <c r="C53" s="28" t="s">
        <v>34</v>
      </c>
      <c r="D53" s="26"/>
      <c r="E53" s="25"/>
      <c r="F53" s="9">
        <v>34</v>
      </c>
      <c r="I53" s="89" t="s">
        <v>88</v>
      </c>
      <c r="J53" s="71"/>
      <c r="K53" s="71"/>
      <c r="L53" s="27"/>
      <c r="M53" s="41"/>
      <c r="N53" s="41"/>
      <c r="O53" s="25"/>
      <c r="P53" s="42">
        <f>IF(J53="x", 1,0)</f>
        <v>0</v>
      </c>
      <c r="Q53" s="25"/>
      <c r="R53" s="90" t="s">
        <v>89</v>
      </c>
      <c r="S53" s="73"/>
      <c r="T53" s="73"/>
      <c r="U53" s="73"/>
      <c r="V53" s="64"/>
      <c r="W53" s="14"/>
      <c r="X53" s="44">
        <f t="shared" ref="X53:X54" si="5">IF(T53="x",0.5,IF(U53="x",1,0))</f>
        <v>0</v>
      </c>
      <c r="Y53" s="232">
        <f t="shared" si="0"/>
        <v>0</v>
      </c>
    </row>
    <row r="54" spans="1:27" ht="46.5" customHeight="1" x14ac:dyDescent="0.25">
      <c r="A54" s="28"/>
      <c r="B54" s="28" t="s">
        <v>34</v>
      </c>
      <c r="C54" s="28" t="s">
        <v>34</v>
      </c>
      <c r="D54" s="26"/>
      <c r="E54" s="25"/>
      <c r="I54" s="89" t="s">
        <v>90</v>
      </c>
      <c r="J54" s="71"/>
      <c r="K54" s="71"/>
      <c r="L54" s="41"/>
      <c r="M54" s="41"/>
      <c r="N54" s="41"/>
      <c r="O54" s="25"/>
      <c r="P54" s="29">
        <f>IF(J54="x", 1,0)</f>
        <v>0</v>
      </c>
      <c r="Q54" s="25"/>
      <c r="R54" s="91" t="s">
        <v>89</v>
      </c>
      <c r="S54" s="70"/>
      <c r="T54" s="70"/>
      <c r="U54" s="70"/>
      <c r="V54" s="64"/>
      <c r="W54" s="14"/>
      <c r="X54" s="44">
        <f t="shared" si="5"/>
        <v>0</v>
      </c>
      <c r="Y54" s="232">
        <f t="shared" si="0"/>
        <v>0</v>
      </c>
    </row>
    <row r="55" spans="1:27" x14ac:dyDescent="0.25">
      <c r="A55" s="28"/>
      <c r="B55" s="28"/>
      <c r="C55" s="28"/>
      <c r="D55" s="26" t="s">
        <v>34</v>
      </c>
      <c r="E55" s="25"/>
      <c r="I55" s="49" t="s">
        <v>91</v>
      </c>
      <c r="J55" s="71"/>
      <c r="K55" s="71"/>
      <c r="L55" s="41"/>
      <c r="M55" s="41"/>
      <c r="N55" s="41"/>
      <c r="O55" s="25"/>
      <c r="P55" s="34">
        <f>IF(J55="x", 1,0)</f>
        <v>0</v>
      </c>
      <c r="Q55" s="71"/>
      <c r="R55" s="87" t="s">
        <v>38</v>
      </c>
      <c r="S55" s="88"/>
      <c r="T55" s="88"/>
      <c r="U55" s="88"/>
      <c r="V55" s="88"/>
      <c r="W55" s="14"/>
      <c r="X55" s="44"/>
      <c r="Y55" s="232"/>
    </row>
    <row r="56" spans="1:27" x14ac:dyDescent="0.25">
      <c r="A56" s="28"/>
      <c r="B56" s="28"/>
      <c r="C56" s="28"/>
      <c r="D56" s="26" t="s">
        <v>34</v>
      </c>
      <c r="E56" s="25"/>
      <c r="I56" s="49" t="s">
        <v>92</v>
      </c>
      <c r="J56" s="71"/>
      <c r="K56" s="71"/>
      <c r="L56" s="41"/>
      <c r="M56" s="41"/>
      <c r="N56" s="41"/>
      <c r="O56" s="25"/>
      <c r="P56" s="34">
        <f>IF(J56="x", 1,0)</f>
        <v>0</v>
      </c>
      <c r="Q56" s="71"/>
      <c r="R56" s="87" t="s">
        <v>38</v>
      </c>
      <c r="S56" s="88"/>
      <c r="T56" s="88"/>
      <c r="U56" s="88"/>
      <c r="V56" s="88"/>
      <c r="W56" s="14"/>
      <c r="X56" s="44"/>
      <c r="Y56" s="232"/>
    </row>
    <row r="57" spans="1:27" x14ac:dyDescent="0.25">
      <c r="A57" s="28"/>
      <c r="B57" s="28"/>
      <c r="C57" s="28"/>
      <c r="D57" s="26" t="s">
        <v>34</v>
      </c>
      <c r="E57" s="25"/>
      <c r="F57" s="9">
        <v>35</v>
      </c>
      <c r="I57" s="49" t="s">
        <v>93</v>
      </c>
      <c r="J57" s="71"/>
      <c r="K57" s="71"/>
      <c r="L57" s="41"/>
      <c r="M57" s="41"/>
      <c r="N57" s="41"/>
      <c r="O57" s="25"/>
      <c r="P57" s="34">
        <f>IF(J57="x", 1,0)</f>
        <v>0</v>
      </c>
      <c r="Q57" s="71"/>
      <c r="R57" s="87" t="s">
        <v>38</v>
      </c>
      <c r="S57" s="88"/>
      <c r="T57" s="88"/>
      <c r="U57" s="88"/>
      <c r="V57" s="88"/>
      <c r="W57" s="14"/>
      <c r="X57" s="44"/>
      <c r="Y57" s="232"/>
    </row>
    <row r="58" spans="1:27" x14ac:dyDescent="0.25">
      <c r="A58" s="28"/>
      <c r="B58" s="28"/>
      <c r="C58" s="28"/>
      <c r="D58" s="26" t="s">
        <v>34</v>
      </c>
      <c r="E58" s="25"/>
      <c r="F58" s="9">
        <v>36</v>
      </c>
      <c r="I58" s="49" t="s">
        <v>94</v>
      </c>
      <c r="J58" s="71"/>
      <c r="K58" s="71"/>
      <c r="L58" s="41"/>
      <c r="M58" s="41"/>
      <c r="N58" s="41"/>
      <c r="O58" s="25"/>
      <c r="P58" s="34"/>
      <c r="Q58" s="71"/>
      <c r="R58" s="87" t="s">
        <v>38</v>
      </c>
      <c r="S58" s="88"/>
      <c r="T58" s="88"/>
      <c r="U58" s="88"/>
      <c r="V58" s="88"/>
      <c r="W58" s="14"/>
      <c r="X58" s="44"/>
      <c r="Y58" s="232"/>
    </row>
    <row r="59" spans="1:27" x14ac:dyDescent="0.25">
      <c r="A59" s="28"/>
      <c r="B59" s="28"/>
      <c r="C59" s="28"/>
      <c r="D59" s="26" t="s">
        <v>34</v>
      </c>
      <c r="E59" s="25"/>
      <c r="F59" s="9">
        <v>37</v>
      </c>
      <c r="I59" s="49" t="s">
        <v>95</v>
      </c>
      <c r="J59" s="71"/>
      <c r="K59" s="71"/>
      <c r="L59" s="41"/>
      <c r="M59" s="41"/>
      <c r="N59" s="41"/>
      <c r="O59" s="25"/>
      <c r="P59" s="34"/>
      <c r="Q59" s="71"/>
      <c r="R59" s="87" t="s">
        <v>38</v>
      </c>
      <c r="S59" s="88"/>
      <c r="T59" s="88"/>
      <c r="U59" s="88"/>
      <c r="V59" s="88"/>
      <c r="W59" s="14"/>
      <c r="X59" s="44"/>
      <c r="Y59" s="232"/>
    </row>
    <row r="60" spans="1:27" x14ac:dyDescent="0.25">
      <c r="A60" s="32"/>
      <c r="B60" s="32"/>
      <c r="C60" s="32"/>
      <c r="D60" s="32"/>
      <c r="E60" s="25"/>
      <c r="F60" s="9" t="s">
        <v>96</v>
      </c>
      <c r="I60" s="33" t="s">
        <v>97</v>
      </c>
      <c r="J60" s="65"/>
      <c r="K60" s="66"/>
      <c r="L60" s="66"/>
      <c r="M60" s="66" t="s">
        <v>98</v>
      </c>
      <c r="N60" s="66"/>
      <c r="O60" s="25"/>
      <c r="P60" s="87"/>
      <c r="Q60" s="87"/>
      <c r="R60" s="87"/>
      <c r="S60" s="88"/>
      <c r="T60" s="88"/>
      <c r="U60" s="88"/>
      <c r="V60" s="88"/>
      <c r="W60" s="14"/>
      <c r="X60" s="86"/>
      <c r="Y60" s="233">
        <f>SUM(Y61:Y75)/12</f>
        <v>0</v>
      </c>
    </row>
    <row r="61" spans="1:27" x14ac:dyDescent="0.25">
      <c r="A61" s="28"/>
      <c r="B61" s="28"/>
      <c r="C61" s="28"/>
      <c r="D61" s="26" t="s">
        <v>34</v>
      </c>
      <c r="E61" s="25"/>
      <c r="I61" s="49" t="s">
        <v>99</v>
      </c>
      <c r="J61" s="71"/>
      <c r="K61" s="71"/>
      <c r="L61" s="41"/>
      <c r="M61" s="41"/>
      <c r="N61" s="41"/>
      <c r="O61" s="25"/>
      <c r="P61" s="87"/>
      <c r="Q61" s="25"/>
      <c r="R61" s="87" t="s">
        <v>38</v>
      </c>
      <c r="S61" s="88"/>
      <c r="T61" s="88"/>
      <c r="U61" s="88"/>
      <c r="V61" s="88"/>
      <c r="W61" s="14"/>
      <c r="X61" s="44"/>
      <c r="Y61" s="232"/>
      <c r="AA61" s="231">
        <f>IF(M61&gt;0,1,0)</f>
        <v>0</v>
      </c>
    </row>
    <row r="62" spans="1:27" x14ac:dyDescent="0.25">
      <c r="A62" s="28"/>
      <c r="B62" s="28"/>
      <c r="C62" s="28"/>
      <c r="D62" s="26" t="s">
        <v>34</v>
      </c>
      <c r="E62" s="25"/>
      <c r="I62" s="49" t="s">
        <v>100</v>
      </c>
      <c r="J62" s="71"/>
      <c r="K62" s="71"/>
      <c r="L62" s="41"/>
      <c r="M62" s="41"/>
      <c r="N62" s="41"/>
      <c r="O62" s="25"/>
      <c r="P62" s="87"/>
      <c r="Q62" s="25"/>
      <c r="R62" s="87" t="s">
        <v>38</v>
      </c>
      <c r="S62" s="88"/>
      <c r="T62" s="88"/>
      <c r="U62" s="88"/>
      <c r="V62" s="88"/>
      <c r="W62" s="14"/>
      <c r="X62" s="44"/>
      <c r="Y62" s="232"/>
      <c r="AA62" s="231">
        <f>IF(AA61&gt;0,1-(M61/(M61+M62)),0)</f>
        <v>0</v>
      </c>
    </row>
    <row r="63" spans="1:27" x14ac:dyDescent="0.25">
      <c r="A63" s="28"/>
      <c r="B63" s="28"/>
      <c r="C63" s="28"/>
      <c r="D63" s="26"/>
      <c r="E63" s="25"/>
      <c r="I63" s="49" t="s">
        <v>101</v>
      </c>
      <c r="J63" s="92"/>
      <c r="K63" s="93"/>
      <c r="L63" s="41"/>
      <c r="M63" s="41"/>
      <c r="N63" s="41"/>
      <c r="O63" s="25"/>
      <c r="P63" s="29">
        <f>IF(J63="x", 1,0)</f>
        <v>0</v>
      </c>
      <c r="Q63" s="25"/>
      <c r="R63" s="69"/>
      <c r="S63" s="70"/>
      <c r="T63" s="70"/>
      <c r="U63" s="70"/>
      <c r="V63" s="64"/>
      <c r="W63" s="14"/>
      <c r="X63" s="44">
        <f t="shared" ref="X63" si="6">IF(T63="x",0.5,IF(U63="x",1,0))</f>
        <v>0</v>
      </c>
      <c r="Y63" s="232">
        <f t="shared" si="0"/>
        <v>0</v>
      </c>
      <c r="AA63" s="231"/>
    </row>
    <row r="64" spans="1:27" x14ac:dyDescent="0.25">
      <c r="A64" s="28"/>
      <c r="B64" s="28"/>
      <c r="C64" s="28"/>
      <c r="D64" s="26"/>
      <c r="E64" s="25"/>
      <c r="I64" s="94" t="s">
        <v>102</v>
      </c>
      <c r="J64" s="36"/>
      <c r="K64" s="95"/>
      <c r="L64" s="96"/>
      <c r="M64" s="41"/>
      <c r="N64" s="41"/>
      <c r="O64" s="25"/>
      <c r="P64" s="34"/>
      <c r="Q64" s="71"/>
      <c r="R64" s="71"/>
      <c r="S64" s="36"/>
      <c r="T64" s="36"/>
      <c r="U64" s="36"/>
      <c r="V64" s="36"/>
      <c r="W64" s="14"/>
      <c r="X64" s="44"/>
      <c r="Y64" s="232"/>
      <c r="AA64" s="231"/>
    </row>
    <row r="65" spans="1:27" ht="60" x14ac:dyDescent="0.25">
      <c r="A65" s="28"/>
      <c r="B65" s="28" t="s">
        <v>34</v>
      </c>
      <c r="C65" s="28"/>
      <c r="D65" s="26"/>
      <c r="E65" s="25"/>
      <c r="F65" s="9" t="s">
        <v>103</v>
      </c>
      <c r="I65" s="94" t="s">
        <v>104</v>
      </c>
      <c r="J65" s="36"/>
      <c r="K65" s="95"/>
      <c r="L65" s="96"/>
      <c r="M65" s="41"/>
      <c r="N65" s="41"/>
      <c r="O65" s="25"/>
      <c r="P65" s="34"/>
      <c r="Q65" s="25"/>
      <c r="R65" s="91" t="s">
        <v>105</v>
      </c>
      <c r="S65" s="70"/>
      <c r="T65" s="70"/>
      <c r="U65" s="70"/>
      <c r="V65" s="64"/>
      <c r="W65" s="14"/>
      <c r="X65" s="44">
        <f t="shared" ref="X65:X75" si="7">IF(T65="x",0.5,IF(U65="x",1,0))</f>
        <v>0</v>
      </c>
      <c r="Y65" s="232">
        <f t="shared" si="0"/>
        <v>0</v>
      </c>
      <c r="AA65" s="231"/>
    </row>
    <row r="66" spans="1:27" ht="30" x14ac:dyDescent="0.25">
      <c r="A66" s="28"/>
      <c r="B66" s="28" t="s">
        <v>34</v>
      </c>
      <c r="C66" s="28"/>
      <c r="D66" s="26"/>
      <c r="E66" s="25"/>
      <c r="F66" s="9">
        <v>4</v>
      </c>
      <c r="I66" s="49" t="s">
        <v>106</v>
      </c>
      <c r="J66" s="97"/>
      <c r="K66" s="98"/>
      <c r="L66" s="41"/>
      <c r="M66" s="41"/>
      <c r="N66" s="41"/>
      <c r="O66" s="25"/>
      <c r="P66" s="55">
        <f t="shared" ref="P66:P74" si="8">IF(J66="x", 1,0)</f>
        <v>0</v>
      </c>
      <c r="Q66" s="25"/>
      <c r="R66" s="59"/>
      <c r="S66" s="60"/>
      <c r="T66" s="60"/>
      <c r="U66" s="60"/>
      <c r="V66" s="64"/>
      <c r="W66" s="14"/>
      <c r="X66" s="44">
        <f t="shared" si="7"/>
        <v>0</v>
      </c>
      <c r="Y66" s="232">
        <f t="shared" si="0"/>
        <v>0</v>
      </c>
    </row>
    <row r="67" spans="1:27" x14ac:dyDescent="0.25">
      <c r="A67" s="28" t="s">
        <v>34</v>
      </c>
      <c r="B67" s="28"/>
      <c r="C67" s="28"/>
      <c r="D67" s="26" t="s">
        <v>34</v>
      </c>
      <c r="E67" s="25"/>
      <c r="F67" s="9">
        <v>5</v>
      </c>
      <c r="I67" s="49" t="s">
        <v>107</v>
      </c>
      <c r="J67" s="27"/>
      <c r="K67" s="41"/>
      <c r="L67" s="41"/>
      <c r="M67" s="41"/>
      <c r="N67" s="41"/>
      <c r="O67" s="25"/>
      <c r="P67" s="55">
        <f t="shared" si="8"/>
        <v>0</v>
      </c>
      <c r="Q67" s="25"/>
      <c r="R67" s="71"/>
      <c r="S67" s="36"/>
      <c r="T67" s="36"/>
      <c r="U67" s="36"/>
      <c r="V67" s="36"/>
      <c r="W67" s="14"/>
      <c r="X67" s="44">
        <f t="shared" si="7"/>
        <v>0</v>
      </c>
      <c r="Y67" s="232">
        <f t="shared" si="0"/>
        <v>0</v>
      </c>
    </row>
    <row r="68" spans="1:27" ht="60" x14ac:dyDescent="0.25">
      <c r="A68" s="28"/>
      <c r="B68" s="28" t="s">
        <v>34</v>
      </c>
      <c r="C68" s="28"/>
      <c r="D68" s="26"/>
      <c r="E68" s="25"/>
      <c r="I68" s="49" t="s">
        <v>108</v>
      </c>
      <c r="J68" s="27"/>
      <c r="K68" s="41"/>
      <c r="L68" s="41"/>
      <c r="M68" s="41"/>
      <c r="N68" s="41"/>
      <c r="O68" s="25"/>
      <c r="P68" s="55">
        <f t="shared" si="8"/>
        <v>0</v>
      </c>
      <c r="Q68" s="25"/>
      <c r="R68" s="91" t="s">
        <v>105</v>
      </c>
      <c r="S68" s="70"/>
      <c r="T68" s="70"/>
      <c r="U68" s="70"/>
      <c r="V68" s="64"/>
      <c r="W68" s="14"/>
      <c r="X68" s="44">
        <f t="shared" si="7"/>
        <v>0</v>
      </c>
      <c r="Y68" s="232">
        <f t="shared" si="0"/>
        <v>0</v>
      </c>
    </row>
    <row r="69" spans="1:27" ht="20.25" customHeight="1" x14ac:dyDescent="0.25">
      <c r="A69" s="28" t="s">
        <v>34</v>
      </c>
      <c r="B69" s="28"/>
      <c r="C69" s="28"/>
      <c r="D69" s="26"/>
      <c r="E69" s="25"/>
      <c r="I69" s="49" t="s">
        <v>109</v>
      </c>
      <c r="J69" s="27"/>
      <c r="K69" s="41"/>
      <c r="L69" s="41"/>
      <c r="M69" s="41"/>
      <c r="N69" s="41"/>
      <c r="O69" s="25"/>
      <c r="P69" s="55">
        <f t="shared" si="8"/>
        <v>0</v>
      </c>
      <c r="Q69" s="25"/>
      <c r="R69" s="71"/>
      <c r="S69" s="36"/>
      <c r="T69" s="36"/>
      <c r="U69" s="36"/>
      <c r="V69" s="36"/>
      <c r="W69" s="14"/>
      <c r="X69" s="44">
        <f t="shared" si="7"/>
        <v>0</v>
      </c>
      <c r="Y69" s="232">
        <f t="shared" si="0"/>
        <v>0</v>
      </c>
    </row>
    <row r="70" spans="1:27" ht="20.25" customHeight="1" x14ac:dyDescent="0.25">
      <c r="A70" s="28"/>
      <c r="B70" s="28" t="s">
        <v>34</v>
      </c>
      <c r="C70" s="28"/>
      <c r="D70" s="26"/>
      <c r="E70" s="25"/>
      <c r="I70" s="49" t="s">
        <v>110</v>
      </c>
      <c r="J70" s="27"/>
      <c r="K70" s="41"/>
      <c r="L70" s="41"/>
      <c r="M70" s="41"/>
      <c r="N70" s="41"/>
      <c r="O70" s="25"/>
      <c r="P70" s="55">
        <f t="shared" si="8"/>
        <v>0</v>
      </c>
      <c r="Q70" s="25"/>
      <c r="R70" s="59"/>
      <c r="S70" s="60"/>
      <c r="T70" s="60"/>
      <c r="U70" s="60"/>
      <c r="V70" s="60"/>
      <c r="W70" s="14"/>
      <c r="X70" s="44">
        <f t="shared" si="7"/>
        <v>0</v>
      </c>
      <c r="Y70" s="232">
        <f t="shared" si="0"/>
        <v>0</v>
      </c>
    </row>
    <row r="71" spans="1:27" ht="15" customHeight="1" x14ac:dyDescent="0.25">
      <c r="A71" s="28" t="s">
        <v>34</v>
      </c>
      <c r="B71" s="28"/>
      <c r="C71" s="28"/>
      <c r="D71" s="26"/>
      <c r="E71" s="25"/>
      <c r="I71" s="49" t="s">
        <v>111</v>
      </c>
      <c r="J71" s="27"/>
      <c r="K71" s="41"/>
      <c r="L71" s="41"/>
      <c r="M71" s="41"/>
      <c r="N71" s="41"/>
      <c r="O71" s="25"/>
      <c r="P71" s="55">
        <f t="shared" si="8"/>
        <v>0</v>
      </c>
      <c r="Q71" s="25"/>
      <c r="R71" s="59"/>
      <c r="S71" s="60"/>
      <c r="T71" s="60"/>
      <c r="U71" s="60"/>
      <c r="V71" s="60"/>
      <c r="W71" s="14"/>
      <c r="X71" s="44">
        <f t="shared" si="7"/>
        <v>0</v>
      </c>
      <c r="Y71" s="232">
        <f t="shared" si="0"/>
        <v>0</v>
      </c>
    </row>
    <row r="72" spans="1:27" ht="32.25" customHeight="1" x14ac:dyDescent="0.25">
      <c r="A72" s="28" t="s">
        <v>34</v>
      </c>
      <c r="B72" s="28"/>
      <c r="C72" s="28"/>
      <c r="D72" s="26"/>
      <c r="E72" s="25"/>
      <c r="I72" s="99" t="s">
        <v>112</v>
      </c>
      <c r="J72" s="27"/>
      <c r="K72" s="41"/>
      <c r="L72" s="41"/>
      <c r="M72" s="41"/>
      <c r="N72" s="41"/>
      <c r="O72" s="25"/>
      <c r="P72" s="55">
        <f t="shared" si="8"/>
        <v>0</v>
      </c>
      <c r="Q72" s="25"/>
      <c r="R72" s="71"/>
      <c r="S72" s="36"/>
      <c r="T72" s="36"/>
      <c r="U72" s="36"/>
      <c r="V72" s="36"/>
      <c r="W72" s="14"/>
      <c r="X72" s="44">
        <f t="shared" si="7"/>
        <v>0</v>
      </c>
      <c r="Y72" s="232">
        <f t="shared" ref="Y72:Y135" si="9">IF(S72="x",X72,IF(T72="x",X72,IF(U72="x",X72,P72)))</f>
        <v>0</v>
      </c>
    </row>
    <row r="73" spans="1:27" x14ac:dyDescent="0.25">
      <c r="A73" s="28" t="s">
        <v>34</v>
      </c>
      <c r="B73" s="28"/>
      <c r="C73" s="28"/>
      <c r="D73" s="26"/>
      <c r="E73" s="25"/>
      <c r="I73" s="49" t="s">
        <v>113</v>
      </c>
      <c r="J73" s="27"/>
      <c r="K73" s="41"/>
      <c r="L73" s="41"/>
      <c r="M73" s="41"/>
      <c r="N73" s="41"/>
      <c r="O73" s="25"/>
      <c r="P73" s="29">
        <f t="shared" si="8"/>
        <v>0</v>
      </c>
      <c r="Q73" s="25"/>
      <c r="R73" s="71"/>
      <c r="S73" s="36"/>
      <c r="T73" s="36"/>
      <c r="U73" s="36"/>
      <c r="V73" s="36"/>
      <c r="W73" s="14"/>
      <c r="X73" s="44">
        <f t="shared" si="7"/>
        <v>0</v>
      </c>
      <c r="Y73" s="232">
        <f t="shared" si="9"/>
        <v>0</v>
      </c>
    </row>
    <row r="74" spans="1:27" ht="54" customHeight="1" x14ac:dyDescent="0.25">
      <c r="A74" s="28"/>
      <c r="B74" s="28" t="s">
        <v>34</v>
      </c>
      <c r="C74" s="28" t="s">
        <v>34</v>
      </c>
      <c r="D74" s="26"/>
      <c r="E74" s="25"/>
      <c r="I74" s="49" t="s">
        <v>114</v>
      </c>
      <c r="J74" s="27"/>
      <c r="K74" s="41"/>
      <c r="L74" s="41"/>
      <c r="M74" s="41"/>
      <c r="N74" s="41"/>
      <c r="O74" s="25"/>
      <c r="P74" s="34">
        <f t="shared" si="8"/>
        <v>0</v>
      </c>
      <c r="Q74" s="25"/>
      <c r="R74" s="90" t="s">
        <v>115</v>
      </c>
      <c r="S74" s="73"/>
      <c r="T74" s="73"/>
      <c r="U74" s="73"/>
      <c r="V74" s="60"/>
      <c r="W74" s="14"/>
      <c r="X74" s="44">
        <f t="shared" si="7"/>
        <v>0</v>
      </c>
      <c r="Y74" s="232">
        <f t="shared" si="9"/>
        <v>0</v>
      </c>
    </row>
    <row r="75" spans="1:27" ht="45" x14ac:dyDescent="0.25">
      <c r="A75" s="28"/>
      <c r="B75" s="28" t="s">
        <v>34</v>
      </c>
      <c r="C75" s="28"/>
      <c r="D75" s="26"/>
      <c r="E75" s="25"/>
      <c r="I75" s="49" t="s">
        <v>116</v>
      </c>
      <c r="J75" s="27"/>
      <c r="K75" s="41"/>
      <c r="L75" s="41"/>
      <c r="M75" s="41"/>
      <c r="N75" s="41"/>
      <c r="O75" s="25"/>
      <c r="P75" s="34"/>
      <c r="Q75" s="25"/>
      <c r="R75" s="90" t="s">
        <v>115</v>
      </c>
      <c r="S75" s="70"/>
      <c r="T75" s="70"/>
      <c r="U75" s="70"/>
      <c r="V75" s="64"/>
      <c r="W75" s="14"/>
      <c r="X75" s="44">
        <f t="shared" si="7"/>
        <v>0</v>
      </c>
      <c r="Y75" s="232">
        <f t="shared" si="9"/>
        <v>0</v>
      </c>
    </row>
    <row r="76" spans="1:27" ht="17.25" customHeight="1" x14ac:dyDescent="0.25">
      <c r="A76" s="32"/>
      <c r="B76" s="32"/>
      <c r="C76" s="32"/>
      <c r="D76" s="32"/>
      <c r="E76" s="25"/>
      <c r="I76" s="33" t="s">
        <v>117</v>
      </c>
      <c r="J76" s="33"/>
      <c r="K76" s="33"/>
      <c r="L76" s="33"/>
      <c r="M76" s="33"/>
      <c r="N76" s="33"/>
      <c r="O76" s="25"/>
      <c r="P76" s="34"/>
      <c r="Q76" s="25"/>
      <c r="R76" s="71"/>
      <c r="S76" s="36"/>
      <c r="T76" s="36"/>
      <c r="U76" s="36"/>
      <c r="V76" s="36"/>
      <c r="W76" s="14"/>
      <c r="X76" s="86"/>
      <c r="Y76" s="233">
        <f>SUM(Y77:Y95)/18</f>
        <v>0</v>
      </c>
    </row>
    <row r="77" spans="1:27" ht="20.25" customHeight="1" x14ac:dyDescent="0.25">
      <c r="A77" s="28" t="s">
        <v>34</v>
      </c>
      <c r="B77" s="28"/>
      <c r="C77" s="28"/>
      <c r="D77" s="26"/>
      <c r="E77" s="25"/>
      <c r="I77" s="100" t="s">
        <v>118</v>
      </c>
      <c r="J77" s="27"/>
      <c r="K77" s="41"/>
      <c r="L77" s="41"/>
      <c r="M77" s="41"/>
      <c r="N77" s="41"/>
      <c r="O77" s="25"/>
      <c r="P77" s="34"/>
      <c r="Q77" s="25"/>
      <c r="R77" s="71"/>
      <c r="S77" s="36"/>
      <c r="T77" s="36"/>
      <c r="U77" s="36"/>
      <c r="V77" s="36"/>
      <c r="W77" s="14"/>
      <c r="X77" s="44"/>
      <c r="Y77" s="232"/>
    </row>
    <row r="78" spans="1:27" x14ac:dyDescent="0.25">
      <c r="A78" s="28" t="s">
        <v>34</v>
      </c>
      <c r="B78" s="28"/>
      <c r="C78" s="28"/>
      <c r="D78" s="26"/>
      <c r="E78" s="25"/>
      <c r="I78" s="52" t="s">
        <v>119</v>
      </c>
      <c r="J78" s="27"/>
      <c r="K78" s="41"/>
      <c r="L78" s="41"/>
      <c r="M78" s="41"/>
      <c r="N78" s="41"/>
      <c r="O78" s="25"/>
      <c r="P78" s="42">
        <f t="shared" ref="P78:P93" si="10">IF(J78="x", 1,0)</f>
        <v>0</v>
      </c>
      <c r="Q78" s="25"/>
      <c r="R78" s="71"/>
      <c r="S78" s="36"/>
      <c r="T78" s="36"/>
      <c r="U78" s="36"/>
      <c r="V78" s="36"/>
      <c r="W78" s="14"/>
      <c r="X78" s="44">
        <f t="shared" ref="X78:X115" si="11">IF(T78="x",0.5,IF(U78="x",1,0))</f>
        <v>0</v>
      </c>
      <c r="Y78" s="232">
        <f t="shared" si="9"/>
        <v>0</v>
      </c>
    </row>
    <row r="79" spans="1:27" x14ac:dyDescent="0.25">
      <c r="A79" s="28" t="s">
        <v>34</v>
      </c>
      <c r="B79" s="28"/>
      <c r="C79" s="28"/>
      <c r="D79" s="26"/>
      <c r="E79" s="25"/>
      <c r="I79" s="52" t="s">
        <v>120</v>
      </c>
      <c r="J79" s="27"/>
      <c r="K79" s="41"/>
      <c r="L79" s="41"/>
      <c r="M79" s="41"/>
      <c r="N79" s="41"/>
      <c r="O79" s="25"/>
      <c r="P79" s="55">
        <f t="shared" si="10"/>
        <v>0</v>
      </c>
      <c r="Q79" s="25"/>
      <c r="R79" s="71"/>
      <c r="S79" s="36"/>
      <c r="T79" s="36"/>
      <c r="U79" s="36"/>
      <c r="V79" s="36"/>
      <c r="W79" s="14"/>
      <c r="X79" s="44">
        <f t="shared" si="11"/>
        <v>0</v>
      </c>
      <c r="Y79" s="232">
        <f t="shared" si="9"/>
        <v>0</v>
      </c>
    </row>
    <row r="80" spans="1:27" x14ac:dyDescent="0.25">
      <c r="A80" s="28" t="s">
        <v>34</v>
      </c>
      <c r="B80" s="28"/>
      <c r="C80" s="28"/>
      <c r="D80" s="26"/>
      <c r="E80" s="25"/>
      <c r="I80" s="52" t="s">
        <v>121</v>
      </c>
      <c r="J80" s="27"/>
      <c r="K80" s="41"/>
      <c r="L80" s="41"/>
      <c r="M80" s="41"/>
      <c r="N80" s="41"/>
      <c r="O80" s="25"/>
      <c r="P80" s="55">
        <f t="shared" si="10"/>
        <v>0</v>
      </c>
      <c r="Q80" s="25"/>
      <c r="R80" s="71"/>
      <c r="S80" s="36"/>
      <c r="T80" s="36"/>
      <c r="U80" s="36"/>
      <c r="V80" s="36"/>
      <c r="W80" s="14"/>
      <c r="X80" s="44">
        <f t="shared" si="11"/>
        <v>0</v>
      </c>
      <c r="Y80" s="232">
        <f t="shared" si="9"/>
        <v>0</v>
      </c>
    </row>
    <row r="81" spans="1:25" x14ac:dyDescent="0.25">
      <c r="A81" s="28" t="s">
        <v>34</v>
      </c>
      <c r="B81" s="28"/>
      <c r="C81" s="28"/>
      <c r="D81" s="26"/>
      <c r="E81" s="25"/>
      <c r="I81" s="52" t="s">
        <v>122</v>
      </c>
      <c r="J81" s="27"/>
      <c r="K81" s="41"/>
      <c r="L81" s="41"/>
      <c r="M81" s="41"/>
      <c r="N81" s="41"/>
      <c r="O81" s="25"/>
      <c r="P81" s="55">
        <f t="shared" si="10"/>
        <v>0</v>
      </c>
      <c r="Q81" s="25"/>
      <c r="R81" s="71"/>
      <c r="S81" s="36"/>
      <c r="T81" s="36"/>
      <c r="U81" s="36"/>
      <c r="V81" s="36"/>
      <c r="W81" s="14"/>
      <c r="X81" s="44">
        <f t="shared" si="11"/>
        <v>0</v>
      </c>
      <c r="Y81" s="232">
        <f t="shared" si="9"/>
        <v>0</v>
      </c>
    </row>
    <row r="82" spans="1:25" x14ac:dyDescent="0.25">
      <c r="A82" s="28" t="s">
        <v>34</v>
      </c>
      <c r="B82" s="28"/>
      <c r="C82" s="28"/>
      <c r="D82" s="26"/>
      <c r="E82" s="25"/>
      <c r="I82" s="52" t="s">
        <v>123</v>
      </c>
      <c r="J82" s="27"/>
      <c r="K82" s="41"/>
      <c r="L82" s="41"/>
      <c r="M82" s="41"/>
      <c r="N82" s="41"/>
      <c r="O82" s="25"/>
      <c r="P82" s="55">
        <f t="shared" si="10"/>
        <v>0</v>
      </c>
      <c r="Q82" s="25"/>
      <c r="R82" s="71"/>
      <c r="S82" s="36"/>
      <c r="T82" s="36"/>
      <c r="U82" s="36"/>
      <c r="V82" s="36"/>
      <c r="W82" s="14"/>
      <c r="X82" s="44">
        <f t="shared" si="11"/>
        <v>0</v>
      </c>
      <c r="Y82" s="232">
        <f t="shared" si="9"/>
        <v>0</v>
      </c>
    </row>
    <row r="83" spans="1:25" x14ac:dyDescent="0.25">
      <c r="A83" s="28" t="s">
        <v>34</v>
      </c>
      <c r="B83" s="28"/>
      <c r="C83" s="28"/>
      <c r="D83" s="26"/>
      <c r="E83" s="25"/>
      <c r="I83" s="52" t="s">
        <v>124</v>
      </c>
      <c r="J83" s="27"/>
      <c r="K83" s="41"/>
      <c r="L83" s="41"/>
      <c r="M83" s="41"/>
      <c r="N83" s="41"/>
      <c r="O83" s="25"/>
      <c r="P83" s="55">
        <f t="shared" si="10"/>
        <v>0</v>
      </c>
      <c r="Q83" s="25"/>
      <c r="R83" s="71"/>
      <c r="S83" s="36"/>
      <c r="T83" s="36"/>
      <c r="U83" s="36"/>
      <c r="V83" s="36"/>
      <c r="W83" s="14"/>
      <c r="X83" s="44">
        <f t="shared" si="11"/>
        <v>0</v>
      </c>
      <c r="Y83" s="232">
        <f t="shared" si="9"/>
        <v>0</v>
      </c>
    </row>
    <row r="84" spans="1:25" x14ac:dyDescent="0.25">
      <c r="A84" s="28" t="s">
        <v>34</v>
      </c>
      <c r="B84" s="28"/>
      <c r="C84" s="28"/>
      <c r="D84" s="26"/>
      <c r="E84" s="25"/>
      <c r="I84" s="52" t="s">
        <v>125</v>
      </c>
      <c r="J84" s="27"/>
      <c r="K84" s="41"/>
      <c r="L84" s="41"/>
      <c r="M84" s="41"/>
      <c r="N84" s="41"/>
      <c r="O84" s="25"/>
      <c r="P84" s="55">
        <f t="shared" si="10"/>
        <v>0</v>
      </c>
      <c r="Q84" s="25"/>
      <c r="R84" s="71"/>
      <c r="S84" s="36"/>
      <c r="T84" s="36"/>
      <c r="U84" s="36"/>
      <c r="V84" s="36"/>
      <c r="W84" s="14"/>
      <c r="X84" s="44">
        <f t="shared" si="11"/>
        <v>0</v>
      </c>
      <c r="Y84" s="232">
        <f t="shared" si="9"/>
        <v>0</v>
      </c>
    </row>
    <row r="85" spans="1:25" x14ac:dyDescent="0.25">
      <c r="A85" s="28" t="s">
        <v>34</v>
      </c>
      <c r="B85" s="28"/>
      <c r="C85" s="28"/>
      <c r="D85" s="26"/>
      <c r="E85" s="25"/>
      <c r="I85" s="52" t="s">
        <v>126</v>
      </c>
      <c r="J85" s="27"/>
      <c r="K85" s="41"/>
      <c r="L85" s="41"/>
      <c r="M85" s="41"/>
      <c r="N85" s="41"/>
      <c r="O85" s="25"/>
      <c r="P85" s="55">
        <f t="shared" si="10"/>
        <v>0</v>
      </c>
      <c r="Q85" s="25"/>
      <c r="R85" s="71"/>
      <c r="S85" s="36"/>
      <c r="T85" s="36"/>
      <c r="U85" s="36"/>
      <c r="V85" s="36"/>
      <c r="W85" s="14"/>
      <c r="X85" s="44">
        <f t="shared" si="11"/>
        <v>0</v>
      </c>
      <c r="Y85" s="232">
        <f t="shared" si="9"/>
        <v>0</v>
      </c>
    </row>
    <row r="86" spans="1:25" x14ac:dyDescent="0.25">
      <c r="A86" s="28" t="s">
        <v>34</v>
      </c>
      <c r="B86" s="28"/>
      <c r="C86" s="28"/>
      <c r="D86" s="26"/>
      <c r="E86" s="25"/>
      <c r="I86" s="52" t="s">
        <v>127</v>
      </c>
      <c r="J86" s="27"/>
      <c r="K86" s="41"/>
      <c r="L86" s="41"/>
      <c r="M86" s="41"/>
      <c r="N86" s="41"/>
      <c r="O86" s="25"/>
      <c r="P86" s="55">
        <f t="shared" si="10"/>
        <v>0</v>
      </c>
      <c r="Q86" s="25"/>
      <c r="R86" s="71"/>
      <c r="S86" s="36"/>
      <c r="T86" s="36"/>
      <c r="U86" s="36"/>
      <c r="V86" s="36"/>
      <c r="W86" s="14"/>
      <c r="X86" s="44">
        <f t="shared" si="11"/>
        <v>0</v>
      </c>
      <c r="Y86" s="232">
        <f t="shared" si="9"/>
        <v>0</v>
      </c>
    </row>
    <row r="87" spans="1:25" x14ac:dyDescent="0.25">
      <c r="A87" s="28" t="s">
        <v>34</v>
      </c>
      <c r="B87" s="28"/>
      <c r="C87" s="28"/>
      <c r="D87" s="26"/>
      <c r="E87" s="25"/>
      <c r="I87" s="52" t="s">
        <v>128</v>
      </c>
      <c r="J87" s="27"/>
      <c r="K87" s="41"/>
      <c r="L87" s="41"/>
      <c r="M87" s="41"/>
      <c r="N87" s="41"/>
      <c r="O87" s="25"/>
      <c r="P87" s="55">
        <f t="shared" si="10"/>
        <v>0</v>
      </c>
      <c r="Q87" s="25"/>
      <c r="R87" s="71"/>
      <c r="S87" s="36"/>
      <c r="T87" s="36"/>
      <c r="U87" s="36"/>
      <c r="V87" s="36"/>
      <c r="W87" s="14"/>
      <c r="X87" s="44">
        <f t="shared" si="11"/>
        <v>0</v>
      </c>
      <c r="Y87" s="232">
        <f t="shared" si="9"/>
        <v>0</v>
      </c>
    </row>
    <row r="88" spans="1:25" x14ac:dyDescent="0.25">
      <c r="A88" s="28" t="s">
        <v>34</v>
      </c>
      <c r="B88" s="28"/>
      <c r="C88" s="28"/>
      <c r="D88" s="26"/>
      <c r="E88" s="25"/>
      <c r="I88" s="52" t="s">
        <v>129</v>
      </c>
      <c r="J88" s="27"/>
      <c r="K88" s="41"/>
      <c r="L88" s="41"/>
      <c r="M88" s="41"/>
      <c r="N88" s="41"/>
      <c r="O88" s="25"/>
      <c r="P88" s="55">
        <f t="shared" si="10"/>
        <v>0</v>
      </c>
      <c r="Q88" s="25"/>
      <c r="R88" s="71"/>
      <c r="S88" s="36"/>
      <c r="T88" s="36"/>
      <c r="U88" s="36"/>
      <c r="V88" s="36"/>
      <c r="W88" s="14"/>
      <c r="X88" s="44">
        <f t="shared" si="11"/>
        <v>0</v>
      </c>
      <c r="Y88" s="232">
        <f t="shared" si="9"/>
        <v>0</v>
      </c>
    </row>
    <row r="89" spans="1:25" x14ac:dyDescent="0.25">
      <c r="A89" s="28" t="s">
        <v>34</v>
      </c>
      <c r="B89" s="28"/>
      <c r="C89" s="28"/>
      <c r="D89" s="26"/>
      <c r="E89" s="25"/>
      <c r="I89" s="52" t="s">
        <v>130</v>
      </c>
      <c r="J89" s="27"/>
      <c r="K89" s="41"/>
      <c r="L89" s="41"/>
      <c r="M89" s="41"/>
      <c r="N89" s="41"/>
      <c r="O89" s="25"/>
      <c r="P89" s="55">
        <f t="shared" si="10"/>
        <v>0</v>
      </c>
      <c r="Q89" s="25"/>
      <c r="R89" s="71"/>
      <c r="S89" s="36"/>
      <c r="T89" s="36"/>
      <c r="U89" s="36"/>
      <c r="V89" s="36"/>
      <c r="W89" s="14"/>
      <c r="X89" s="44">
        <f t="shared" si="11"/>
        <v>0</v>
      </c>
      <c r="Y89" s="232">
        <f t="shared" si="9"/>
        <v>0</v>
      </c>
    </row>
    <row r="90" spans="1:25" x14ac:dyDescent="0.25">
      <c r="A90" s="28" t="s">
        <v>34</v>
      </c>
      <c r="B90" s="28"/>
      <c r="C90" s="28"/>
      <c r="D90" s="26" t="s">
        <v>34</v>
      </c>
      <c r="E90" s="25"/>
      <c r="I90" s="52" t="s">
        <v>131</v>
      </c>
      <c r="J90" s="27"/>
      <c r="K90" s="41"/>
      <c r="L90" s="41"/>
      <c r="M90" s="41"/>
      <c r="N90" s="41"/>
      <c r="O90" s="25"/>
      <c r="P90" s="55">
        <f t="shared" si="10"/>
        <v>0</v>
      </c>
      <c r="Q90" s="25"/>
      <c r="R90" s="71"/>
      <c r="S90" s="36"/>
      <c r="T90" s="36"/>
      <c r="U90" s="36"/>
      <c r="V90" s="36"/>
      <c r="W90" s="14"/>
      <c r="X90" s="44">
        <f t="shared" si="11"/>
        <v>0</v>
      </c>
      <c r="Y90" s="232">
        <f t="shared" si="9"/>
        <v>0</v>
      </c>
    </row>
    <row r="91" spans="1:25" x14ac:dyDescent="0.25">
      <c r="A91" s="28" t="s">
        <v>34</v>
      </c>
      <c r="B91" s="28"/>
      <c r="C91" s="28"/>
      <c r="D91" s="26" t="s">
        <v>34</v>
      </c>
      <c r="E91" s="25"/>
      <c r="I91" s="52" t="s">
        <v>132</v>
      </c>
      <c r="J91" s="27"/>
      <c r="K91" s="41"/>
      <c r="L91" s="41"/>
      <c r="M91" s="41"/>
      <c r="N91" s="41"/>
      <c r="O91" s="25"/>
      <c r="P91" s="55">
        <f t="shared" si="10"/>
        <v>0</v>
      </c>
      <c r="Q91" s="25"/>
      <c r="R91" s="71"/>
      <c r="S91" s="36"/>
      <c r="T91" s="36"/>
      <c r="U91" s="36"/>
      <c r="V91" s="36"/>
      <c r="W91" s="14"/>
      <c r="X91" s="44">
        <f t="shared" si="11"/>
        <v>0</v>
      </c>
      <c r="Y91" s="232">
        <f t="shared" si="9"/>
        <v>0</v>
      </c>
    </row>
    <row r="92" spans="1:25" ht="30" x14ac:dyDescent="0.25">
      <c r="A92" s="28" t="s">
        <v>34</v>
      </c>
      <c r="B92" s="28"/>
      <c r="C92" s="28"/>
      <c r="D92" s="26" t="s">
        <v>34</v>
      </c>
      <c r="E92" s="25"/>
      <c r="I92" s="49" t="s">
        <v>133</v>
      </c>
      <c r="J92" s="27"/>
      <c r="K92" s="41"/>
      <c r="L92" s="41"/>
      <c r="M92" s="41"/>
      <c r="N92" s="41"/>
      <c r="O92" s="25"/>
      <c r="P92" s="55">
        <f t="shared" si="10"/>
        <v>0</v>
      </c>
      <c r="Q92" s="25"/>
      <c r="R92" s="71"/>
      <c r="S92" s="36"/>
      <c r="T92" s="36"/>
      <c r="U92" s="36"/>
      <c r="V92" s="36"/>
      <c r="W92" s="14"/>
      <c r="X92" s="44">
        <f t="shared" si="11"/>
        <v>0</v>
      </c>
      <c r="Y92" s="232">
        <f t="shared" si="9"/>
        <v>0</v>
      </c>
    </row>
    <row r="93" spans="1:25" ht="30" x14ac:dyDescent="0.25">
      <c r="A93" s="28"/>
      <c r="B93" s="28"/>
      <c r="C93" s="28" t="s">
        <v>34</v>
      </c>
      <c r="D93" s="26"/>
      <c r="E93" s="25"/>
      <c r="I93" s="49" t="s">
        <v>134</v>
      </c>
      <c r="J93" s="101"/>
      <c r="K93" s="102"/>
      <c r="L93" s="41"/>
      <c r="M93" s="41"/>
      <c r="N93" s="41"/>
      <c r="O93" s="25"/>
      <c r="P93" s="67">
        <f t="shared" si="10"/>
        <v>0</v>
      </c>
      <c r="Q93" s="25"/>
      <c r="R93" s="103" t="s">
        <v>135</v>
      </c>
      <c r="S93" s="104"/>
      <c r="T93" s="104"/>
      <c r="U93" s="104"/>
      <c r="V93" s="64"/>
      <c r="W93" s="14"/>
      <c r="X93" s="44">
        <f t="shared" si="11"/>
        <v>0</v>
      </c>
      <c r="Y93" s="232">
        <f t="shared" si="9"/>
        <v>0</v>
      </c>
    </row>
    <row r="94" spans="1:25" x14ac:dyDescent="0.25">
      <c r="A94" s="28" t="s">
        <v>34</v>
      </c>
      <c r="B94" s="28"/>
      <c r="C94" s="28"/>
      <c r="D94" s="26"/>
      <c r="E94" s="25"/>
      <c r="I94" s="49" t="s">
        <v>136</v>
      </c>
      <c r="J94" s="27"/>
      <c r="K94" s="41"/>
      <c r="L94" s="41"/>
      <c r="M94" s="41"/>
      <c r="N94" s="41"/>
      <c r="O94" s="25"/>
      <c r="P94" s="29">
        <f>IF(J94="x", 1,0)</f>
        <v>0</v>
      </c>
      <c r="Q94" s="25"/>
      <c r="R94" s="71"/>
      <c r="S94" s="36"/>
      <c r="T94" s="36"/>
      <c r="U94" s="36"/>
      <c r="V94" s="36"/>
      <c r="W94" s="14"/>
      <c r="X94" s="44">
        <f t="shared" si="11"/>
        <v>0</v>
      </c>
      <c r="Y94" s="232">
        <f t="shared" si="9"/>
        <v>0</v>
      </c>
    </row>
    <row r="95" spans="1:25" ht="30" x14ac:dyDescent="0.25">
      <c r="A95" s="28"/>
      <c r="B95" s="28"/>
      <c r="C95" s="28" t="s">
        <v>34</v>
      </c>
      <c r="D95" s="26"/>
      <c r="E95" s="25"/>
      <c r="I95" s="49" t="s">
        <v>137</v>
      </c>
      <c r="J95" s="101"/>
      <c r="K95" s="102"/>
      <c r="L95" s="41"/>
      <c r="M95" s="41"/>
      <c r="N95" s="41"/>
      <c r="O95" s="25"/>
      <c r="P95" s="34"/>
      <c r="Q95" s="25"/>
      <c r="R95" s="103" t="s">
        <v>138</v>
      </c>
      <c r="S95" s="104"/>
      <c r="T95" s="104"/>
      <c r="U95" s="104"/>
      <c r="V95" s="64"/>
      <c r="W95" s="14"/>
      <c r="X95" s="44">
        <f t="shared" si="11"/>
        <v>0</v>
      </c>
      <c r="Y95" s="232">
        <f t="shared" si="9"/>
        <v>0</v>
      </c>
    </row>
    <row r="96" spans="1:25" x14ac:dyDescent="0.25">
      <c r="A96" s="32"/>
      <c r="B96" s="32"/>
      <c r="C96" s="32"/>
      <c r="D96" s="32"/>
      <c r="E96" s="25"/>
      <c r="I96" s="33" t="s">
        <v>139</v>
      </c>
      <c r="J96" s="65"/>
      <c r="K96" s="66"/>
      <c r="L96" s="66"/>
      <c r="M96" s="66"/>
      <c r="N96" s="66"/>
      <c r="O96" s="25"/>
      <c r="P96" s="34"/>
      <c r="Q96" s="25"/>
      <c r="R96" s="105"/>
      <c r="S96" s="36"/>
      <c r="T96" s="36"/>
      <c r="U96" s="36"/>
      <c r="V96" s="36"/>
      <c r="W96" s="14"/>
      <c r="X96" s="68"/>
      <c r="Y96" s="234">
        <f>SUM(Y97:Y101)/5</f>
        <v>0</v>
      </c>
    </row>
    <row r="97" spans="1:25" ht="30.75" customHeight="1" x14ac:dyDescent="0.25">
      <c r="A97" s="28" t="s">
        <v>34</v>
      </c>
      <c r="B97" s="28"/>
      <c r="C97" s="28"/>
      <c r="D97" s="26"/>
      <c r="E97" s="25"/>
      <c r="I97" s="49" t="s">
        <v>140</v>
      </c>
      <c r="J97" s="27"/>
      <c r="K97" s="41"/>
      <c r="L97" s="41"/>
      <c r="M97" s="41"/>
      <c r="N97" s="41"/>
      <c r="O97" s="25"/>
      <c r="P97" s="42">
        <f>IF(J97="x", 1,0)</f>
        <v>0</v>
      </c>
      <c r="Q97" s="25"/>
      <c r="R97" s="71"/>
      <c r="S97" s="36"/>
      <c r="T97" s="36"/>
      <c r="U97" s="36"/>
      <c r="V97" s="36"/>
      <c r="W97" s="14"/>
      <c r="X97" s="44">
        <f t="shared" si="11"/>
        <v>0</v>
      </c>
      <c r="Y97" s="232">
        <f t="shared" si="9"/>
        <v>0</v>
      </c>
    </row>
    <row r="98" spans="1:25" ht="45" x14ac:dyDescent="0.25">
      <c r="A98" s="28"/>
      <c r="B98" s="28" t="s">
        <v>34</v>
      </c>
      <c r="C98" s="28" t="s">
        <v>34</v>
      </c>
      <c r="D98" s="26"/>
      <c r="E98" s="25"/>
      <c r="I98" s="49" t="s">
        <v>141</v>
      </c>
      <c r="J98" s="27"/>
      <c r="K98" s="41"/>
      <c r="L98" s="41"/>
      <c r="M98" s="41"/>
      <c r="N98" s="41"/>
      <c r="O98" s="25"/>
      <c r="P98" s="55">
        <f>IF(J98="x", 1,0)</f>
        <v>0</v>
      </c>
      <c r="Q98" s="25"/>
      <c r="R98" s="62" t="s">
        <v>70</v>
      </c>
      <c r="S98" s="60"/>
      <c r="T98" s="60"/>
      <c r="U98" s="60"/>
      <c r="V98" s="60"/>
      <c r="W98" s="14"/>
      <c r="X98" s="44">
        <f t="shared" si="11"/>
        <v>0</v>
      </c>
      <c r="Y98" s="232">
        <f t="shared" si="9"/>
        <v>0</v>
      </c>
    </row>
    <row r="99" spans="1:25" ht="45" x14ac:dyDescent="0.25">
      <c r="A99" s="28" t="s">
        <v>34</v>
      </c>
      <c r="B99" s="28"/>
      <c r="C99" s="28"/>
      <c r="D99" s="26"/>
      <c r="E99" s="25"/>
      <c r="I99" s="49" t="s">
        <v>142</v>
      </c>
      <c r="J99" s="27"/>
      <c r="K99" s="41"/>
      <c r="L99" s="41"/>
      <c r="M99" s="41"/>
      <c r="N99" s="41"/>
      <c r="O99" s="25"/>
      <c r="P99" s="55">
        <f>IF(J99="x", 1,0)</f>
        <v>0</v>
      </c>
      <c r="Q99" s="25"/>
      <c r="R99" s="71"/>
      <c r="S99" s="36"/>
      <c r="T99" s="36"/>
      <c r="U99" s="36"/>
      <c r="V99" s="36"/>
      <c r="W99" s="14"/>
      <c r="X99" s="44">
        <f t="shared" si="11"/>
        <v>0</v>
      </c>
      <c r="Y99" s="232">
        <f t="shared" si="9"/>
        <v>0</v>
      </c>
    </row>
    <row r="100" spans="1:25" ht="45" x14ac:dyDescent="0.25">
      <c r="A100" s="28"/>
      <c r="B100" s="28"/>
      <c r="C100" s="28" t="s">
        <v>34</v>
      </c>
      <c r="D100" s="26"/>
      <c r="E100" s="25"/>
      <c r="I100" s="49" t="s">
        <v>143</v>
      </c>
      <c r="J100" s="27"/>
      <c r="K100" s="41"/>
      <c r="L100" s="41"/>
      <c r="M100" s="41"/>
      <c r="N100" s="41"/>
      <c r="O100" s="25"/>
      <c r="P100" s="55">
        <f>IF(J100="x", 1,0)</f>
        <v>0</v>
      </c>
      <c r="Q100" s="25"/>
      <c r="R100" s="62" t="s">
        <v>70</v>
      </c>
      <c r="S100" s="60"/>
      <c r="T100" s="60"/>
      <c r="U100" s="60"/>
      <c r="V100" s="60"/>
      <c r="W100" s="14"/>
      <c r="X100" s="44">
        <f t="shared" si="11"/>
        <v>0</v>
      </c>
      <c r="Y100" s="232">
        <f t="shared" si="9"/>
        <v>0</v>
      </c>
    </row>
    <row r="101" spans="1:25" ht="32.25" customHeight="1" x14ac:dyDescent="0.25">
      <c r="A101" s="28"/>
      <c r="B101" s="28" t="s">
        <v>34</v>
      </c>
      <c r="C101" s="28" t="s">
        <v>34</v>
      </c>
      <c r="D101" s="26"/>
      <c r="E101" s="25"/>
      <c r="I101" s="49" t="s">
        <v>144</v>
      </c>
      <c r="J101" s="27"/>
      <c r="K101" s="41"/>
      <c r="L101" s="41"/>
      <c r="M101" s="41"/>
      <c r="N101" s="41"/>
      <c r="O101" s="25"/>
      <c r="P101" s="29">
        <f>IF(J101="x", 1,0)</f>
        <v>0</v>
      </c>
      <c r="Q101" s="25"/>
      <c r="R101" s="91" t="s">
        <v>145</v>
      </c>
      <c r="S101" s="70"/>
      <c r="T101" s="70"/>
      <c r="U101" s="70"/>
      <c r="V101" s="70"/>
      <c r="W101" s="14"/>
      <c r="X101" s="44">
        <f t="shared" si="11"/>
        <v>0</v>
      </c>
      <c r="Y101" s="232">
        <f t="shared" si="9"/>
        <v>0</v>
      </c>
    </row>
    <row r="102" spans="1:25" x14ac:dyDescent="0.25">
      <c r="A102" s="32"/>
      <c r="B102" s="32"/>
      <c r="C102" s="32"/>
      <c r="D102" s="32"/>
      <c r="E102" s="25"/>
      <c r="I102" s="33" t="s">
        <v>146</v>
      </c>
      <c r="J102" s="65"/>
      <c r="K102" s="66"/>
      <c r="L102" s="66"/>
      <c r="M102" s="66"/>
      <c r="N102" s="66"/>
      <c r="O102" s="25"/>
      <c r="P102" s="34"/>
      <c r="Q102" s="25"/>
      <c r="R102" s="47" t="s">
        <v>38</v>
      </c>
      <c r="S102" s="36"/>
      <c r="T102" s="36"/>
      <c r="U102" s="36"/>
      <c r="V102" s="36"/>
      <c r="W102" s="14"/>
      <c r="X102" s="68"/>
      <c r="Y102" s="234">
        <f>SUM(Y103:Y115)/9</f>
        <v>0</v>
      </c>
    </row>
    <row r="103" spans="1:25" x14ac:dyDescent="0.25">
      <c r="A103" s="28" t="s">
        <v>34</v>
      </c>
      <c r="B103" s="28"/>
      <c r="C103" s="28"/>
      <c r="D103" s="26" t="s">
        <v>34</v>
      </c>
      <c r="E103" s="25"/>
      <c r="I103" s="49" t="s">
        <v>147</v>
      </c>
      <c r="J103" s="27"/>
      <c r="K103" s="41"/>
      <c r="L103" s="41"/>
      <c r="M103" s="41"/>
      <c r="N103" s="41"/>
      <c r="O103" s="25"/>
      <c r="P103" s="106">
        <f>IF(J103="x", 1,0)</f>
        <v>0</v>
      </c>
      <c r="Q103" s="25"/>
      <c r="R103" s="47" t="s">
        <v>38</v>
      </c>
      <c r="S103" s="36"/>
      <c r="T103" s="36"/>
      <c r="U103" s="36"/>
      <c r="V103" s="36"/>
      <c r="W103" s="14"/>
      <c r="X103" s="44">
        <f t="shared" si="11"/>
        <v>0</v>
      </c>
      <c r="Y103" s="232">
        <f t="shared" si="9"/>
        <v>0</v>
      </c>
    </row>
    <row r="104" spans="1:25" ht="17.25" customHeight="1" x14ac:dyDescent="0.25">
      <c r="A104" s="28"/>
      <c r="B104" s="28"/>
      <c r="C104" s="28"/>
      <c r="D104" s="26" t="s">
        <v>34</v>
      </c>
      <c r="E104" s="25"/>
      <c r="I104" s="49" t="s">
        <v>148</v>
      </c>
      <c r="J104" s="101"/>
      <c r="K104" s="102"/>
      <c r="L104" s="41"/>
      <c r="M104" s="41"/>
      <c r="N104" s="41"/>
      <c r="O104" s="25"/>
      <c r="P104" s="34"/>
      <c r="Q104" s="25"/>
      <c r="R104" s="47" t="s">
        <v>38</v>
      </c>
      <c r="S104" s="36"/>
      <c r="T104" s="36"/>
      <c r="U104" s="36"/>
      <c r="V104" s="36"/>
      <c r="W104" s="14"/>
      <c r="X104" s="44"/>
      <c r="Y104" s="232"/>
    </row>
    <row r="105" spans="1:25" x14ac:dyDescent="0.25">
      <c r="A105" s="28" t="s">
        <v>34</v>
      </c>
      <c r="B105" s="28"/>
      <c r="C105" s="28"/>
      <c r="D105" s="26" t="s">
        <v>34</v>
      </c>
      <c r="E105" s="25"/>
      <c r="I105" s="49" t="s">
        <v>149</v>
      </c>
      <c r="J105" s="27"/>
      <c r="K105" s="41"/>
      <c r="L105" s="41"/>
      <c r="M105" s="41"/>
      <c r="N105" s="41"/>
      <c r="O105" s="25"/>
      <c r="P105" s="106">
        <f>IF(J105="x", 1,0)</f>
        <v>0</v>
      </c>
      <c r="Q105" s="25"/>
      <c r="R105" s="47" t="s">
        <v>38</v>
      </c>
      <c r="S105" s="36"/>
      <c r="T105" s="36"/>
      <c r="U105" s="36"/>
      <c r="V105" s="36"/>
      <c r="W105" s="14"/>
      <c r="X105" s="44">
        <f t="shared" si="11"/>
        <v>0</v>
      </c>
      <c r="Y105" s="232">
        <f t="shared" si="9"/>
        <v>0</v>
      </c>
    </row>
    <row r="106" spans="1:25" x14ac:dyDescent="0.25">
      <c r="A106" s="28"/>
      <c r="B106" s="28"/>
      <c r="C106" s="28"/>
      <c r="D106" s="26" t="s">
        <v>34</v>
      </c>
      <c r="E106" s="25"/>
      <c r="I106" s="49" t="s">
        <v>150</v>
      </c>
      <c r="J106" s="101"/>
      <c r="K106" s="102"/>
      <c r="L106" s="41"/>
      <c r="M106" s="41"/>
      <c r="N106" s="41"/>
      <c r="O106" s="25"/>
      <c r="P106" s="34"/>
      <c r="Q106" s="25"/>
      <c r="R106" s="47" t="s">
        <v>38</v>
      </c>
      <c r="S106" s="36"/>
      <c r="T106" s="36"/>
      <c r="U106" s="36"/>
      <c r="V106" s="36"/>
      <c r="W106" s="14"/>
      <c r="X106" s="44"/>
      <c r="Y106" s="232"/>
    </row>
    <row r="107" spans="1:25" x14ac:dyDescent="0.25">
      <c r="A107" s="28" t="s">
        <v>34</v>
      </c>
      <c r="B107" s="28"/>
      <c r="C107" s="28"/>
      <c r="D107" s="26"/>
      <c r="E107" s="25"/>
      <c r="I107" s="49" t="s">
        <v>151</v>
      </c>
      <c r="J107" s="27"/>
      <c r="K107" s="41"/>
      <c r="L107" s="41"/>
      <c r="M107" s="41"/>
      <c r="N107" s="41"/>
      <c r="O107" s="25"/>
      <c r="P107" s="42">
        <f>IF(J107="x", 1,0)</f>
        <v>0</v>
      </c>
      <c r="Q107" s="25"/>
      <c r="R107" s="47" t="s">
        <v>38</v>
      </c>
      <c r="S107" s="36"/>
      <c r="T107" s="36"/>
      <c r="U107" s="36"/>
      <c r="V107" s="36"/>
      <c r="W107" s="14"/>
      <c r="X107" s="44">
        <f t="shared" si="11"/>
        <v>0</v>
      </c>
      <c r="Y107" s="232">
        <f t="shared" si="9"/>
        <v>0</v>
      </c>
    </row>
    <row r="108" spans="1:25" x14ac:dyDescent="0.25">
      <c r="A108" s="28" t="s">
        <v>34</v>
      </c>
      <c r="B108" s="28"/>
      <c r="C108" s="28"/>
      <c r="D108" s="26" t="s">
        <v>34</v>
      </c>
      <c r="E108" s="25"/>
      <c r="I108" s="49" t="s">
        <v>152</v>
      </c>
      <c r="J108" s="27"/>
      <c r="K108" s="41"/>
      <c r="L108" s="41"/>
      <c r="M108" s="41"/>
      <c r="N108" s="41"/>
      <c r="O108" s="25"/>
      <c r="P108" s="29">
        <f>IF(J108="x", 1,0)</f>
        <v>0</v>
      </c>
      <c r="Q108" s="25"/>
      <c r="R108" s="47" t="s">
        <v>38</v>
      </c>
      <c r="S108" s="36"/>
      <c r="T108" s="36"/>
      <c r="U108" s="36"/>
      <c r="V108" s="36"/>
      <c r="W108" s="14"/>
      <c r="X108" s="44">
        <f t="shared" si="11"/>
        <v>0</v>
      </c>
      <c r="Y108" s="232">
        <f t="shared" si="9"/>
        <v>0</v>
      </c>
    </row>
    <row r="109" spans="1:25" x14ac:dyDescent="0.25">
      <c r="A109" s="28"/>
      <c r="B109" s="28"/>
      <c r="C109" s="28"/>
      <c r="D109" s="26"/>
      <c r="E109" s="25"/>
      <c r="I109" s="49" t="s">
        <v>153</v>
      </c>
      <c r="J109" s="101"/>
      <c r="K109" s="102"/>
      <c r="L109" s="41"/>
      <c r="M109" s="41"/>
      <c r="N109" s="41"/>
      <c r="O109" s="25"/>
      <c r="P109" s="34"/>
      <c r="Q109" s="25"/>
      <c r="R109" s="47" t="s">
        <v>38</v>
      </c>
      <c r="S109" s="36"/>
      <c r="T109" s="36"/>
      <c r="U109" s="36"/>
      <c r="V109" s="36"/>
      <c r="W109" s="14"/>
      <c r="X109" s="44"/>
      <c r="Y109" s="232"/>
    </row>
    <row r="110" spans="1:25" x14ac:dyDescent="0.25">
      <c r="A110" s="28"/>
      <c r="B110" s="28"/>
      <c r="C110" s="28"/>
      <c r="D110" s="26"/>
      <c r="E110" s="25"/>
      <c r="I110" s="49" t="s">
        <v>154</v>
      </c>
      <c r="J110" s="27"/>
      <c r="K110" s="41"/>
      <c r="L110" s="41"/>
      <c r="M110" s="41"/>
      <c r="N110" s="41"/>
      <c r="O110" s="25"/>
      <c r="P110" s="106">
        <f>IF(J110="x", 1,0)</f>
        <v>0</v>
      </c>
      <c r="Q110" s="25"/>
      <c r="R110" s="47" t="s">
        <v>38</v>
      </c>
      <c r="S110" s="36"/>
      <c r="T110" s="36"/>
      <c r="U110" s="36"/>
      <c r="V110" s="36"/>
      <c r="W110" s="14"/>
      <c r="X110" s="44">
        <f t="shared" si="11"/>
        <v>0</v>
      </c>
      <c r="Y110" s="232">
        <f t="shared" si="9"/>
        <v>0</v>
      </c>
    </row>
    <row r="111" spans="1:25" x14ac:dyDescent="0.25">
      <c r="A111" s="28"/>
      <c r="B111" s="28"/>
      <c r="C111" s="28"/>
      <c r="D111" s="26"/>
      <c r="E111" s="25"/>
      <c r="I111" s="49" t="s">
        <v>155</v>
      </c>
      <c r="J111" s="101"/>
      <c r="K111" s="102"/>
      <c r="L111" s="41"/>
      <c r="M111" s="41"/>
      <c r="N111" s="41"/>
      <c r="O111" s="25"/>
      <c r="P111" s="34"/>
      <c r="Q111" s="25"/>
      <c r="R111" s="47" t="s">
        <v>38</v>
      </c>
      <c r="S111" s="36"/>
      <c r="T111" s="36"/>
      <c r="U111" s="36"/>
      <c r="V111" s="36"/>
      <c r="W111" s="14"/>
      <c r="X111" s="44"/>
      <c r="Y111" s="232"/>
    </row>
    <row r="112" spans="1:25" x14ac:dyDescent="0.25">
      <c r="A112" s="28" t="s">
        <v>34</v>
      </c>
      <c r="B112" s="28"/>
      <c r="C112" s="28"/>
      <c r="D112" s="26" t="s">
        <v>34</v>
      </c>
      <c r="E112" s="25"/>
      <c r="I112" s="49" t="s">
        <v>156</v>
      </c>
      <c r="J112" s="27"/>
      <c r="K112" s="41"/>
      <c r="L112" s="41"/>
      <c r="M112" s="41"/>
      <c r="N112" s="41"/>
      <c r="O112" s="25"/>
      <c r="P112" s="106">
        <f>IF(J112="x", 1,0)</f>
        <v>0</v>
      </c>
      <c r="Q112" s="25"/>
      <c r="R112" s="72"/>
      <c r="S112" s="73"/>
      <c r="T112" s="73"/>
      <c r="U112" s="73"/>
      <c r="V112" s="60"/>
      <c r="W112" s="14"/>
      <c r="X112" s="44">
        <f t="shared" si="11"/>
        <v>0</v>
      </c>
      <c r="Y112" s="232">
        <f t="shared" si="9"/>
        <v>0</v>
      </c>
    </row>
    <row r="113" spans="1:25" ht="45" x14ac:dyDescent="0.25">
      <c r="A113" s="28"/>
      <c r="B113" s="28"/>
      <c r="C113" s="28"/>
      <c r="D113" s="26"/>
      <c r="E113" s="25"/>
      <c r="I113" s="49" t="s">
        <v>157</v>
      </c>
      <c r="J113" s="27"/>
      <c r="K113" s="41"/>
      <c r="L113" s="41"/>
      <c r="M113" s="41"/>
      <c r="N113" s="41"/>
      <c r="O113" s="25"/>
      <c r="P113" s="34"/>
      <c r="Q113" s="25"/>
      <c r="R113" s="62" t="s">
        <v>158</v>
      </c>
      <c r="S113" s="60"/>
      <c r="T113" s="60"/>
      <c r="U113" s="60"/>
      <c r="V113" s="60"/>
      <c r="W113" s="14"/>
      <c r="X113" s="44">
        <f t="shared" si="11"/>
        <v>0</v>
      </c>
      <c r="Y113" s="232">
        <f t="shared" si="9"/>
        <v>0</v>
      </c>
    </row>
    <row r="114" spans="1:25" x14ac:dyDescent="0.25">
      <c r="A114" s="28"/>
      <c r="B114" s="28"/>
      <c r="C114" s="28"/>
      <c r="D114" s="26"/>
      <c r="E114" s="25"/>
      <c r="I114" s="49" t="s">
        <v>159</v>
      </c>
      <c r="J114" s="101"/>
      <c r="K114" s="102"/>
      <c r="L114" s="41"/>
      <c r="M114" s="41"/>
      <c r="N114" s="41"/>
      <c r="O114" s="25"/>
      <c r="P114" s="42">
        <f>IF(J114="x", 1,0)</f>
        <v>0</v>
      </c>
      <c r="Q114" s="25"/>
      <c r="R114" s="59"/>
      <c r="S114" s="60"/>
      <c r="T114" s="60"/>
      <c r="U114" s="60"/>
      <c r="V114" s="60"/>
      <c r="W114" s="14"/>
      <c r="X114" s="44">
        <f t="shared" si="11"/>
        <v>0</v>
      </c>
      <c r="Y114" s="232">
        <f t="shared" si="9"/>
        <v>0</v>
      </c>
    </row>
    <row r="115" spans="1:25" x14ac:dyDescent="0.25">
      <c r="A115" s="28" t="s">
        <v>34</v>
      </c>
      <c r="B115" s="28"/>
      <c r="C115" s="28"/>
      <c r="D115" s="26" t="s">
        <v>34</v>
      </c>
      <c r="E115" s="25"/>
      <c r="I115" s="49" t="s">
        <v>160</v>
      </c>
      <c r="J115" s="27"/>
      <c r="K115" s="41"/>
      <c r="L115" s="41"/>
      <c r="M115" s="41"/>
      <c r="N115" s="41"/>
      <c r="O115" s="25"/>
      <c r="P115" s="55">
        <f>IF(J115="x", 1,0)</f>
        <v>0</v>
      </c>
      <c r="Q115" s="25"/>
      <c r="R115" s="59"/>
      <c r="S115" s="60"/>
      <c r="T115" s="60"/>
      <c r="U115" s="60"/>
      <c r="V115" s="60"/>
      <c r="W115" s="14"/>
      <c r="X115" s="44">
        <f t="shared" si="11"/>
        <v>0</v>
      </c>
      <c r="Y115" s="232">
        <f t="shared" si="9"/>
        <v>0</v>
      </c>
    </row>
    <row r="116" spans="1:25" x14ac:dyDescent="0.25">
      <c r="A116" s="28"/>
      <c r="B116" s="28"/>
      <c r="C116" s="28"/>
      <c r="D116" s="26"/>
      <c r="E116" s="25"/>
      <c r="I116" s="49" t="s">
        <v>161</v>
      </c>
      <c r="J116" s="47"/>
      <c r="K116" s="47"/>
      <c r="L116" s="41"/>
      <c r="M116" s="41"/>
      <c r="N116" s="41"/>
      <c r="O116" s="25"/>
      <c r="P116" s="47"/>
      <c r="Q116" s="45"/>
      <c r="R116" s="47"/>
      <c r="S116" s="48"/>
      <c r="T116" s="48"/>
      <c r="U116" s="48"/>
      <c r="V116" s="46"/>
      <c r="W116" s="45"/>
      <c r="X116" s="44"/>
      <c r="Y116" s="232">
        <f>SUM(Y103:Y115)</f>
        <v>0</v>
      </c>
    </row>
    <row r="117" spans="1:25" x14ac:dyDescent="0.25">
      <c r="A117" s="32"/>
      <c r="B117" s="32"/>
      <c r="C117" s="32"/>
      <c r="D117" s="32"/>
      <c r="E117" s="25"/>
      <c r="I117" s="33" t="s">
        <v>162</v>
      </c>
      <c r="J117" s="65"/>
      <c r="K117" s="66"/>
      <c r="L117" s="66"/>
      <c r="M117" s="66"/>
      <c r="N117" s="66"/>
      <c r="O117" s="25"/>
      <c r="P117" s="47"/>
      <c r="Q117" s="45"/>
      <c r="R117" s="45"/>
      <c r="S117" s="46"/>
      <c r="T117" s="46"/>
      <c r="U117" s="46"/>
      <c r="V117" s="46"/>
      <c r="W117" s="45"/>
      <c r="X117" s="68"/>
      <c r="Y117" s="234">
        <f>SUM(Y118:Y139)/19</f>
        <v>2.6315789473684209E-2</v>
      </c>
    </row>
    <row r="118" spans="1:25" ht="30" x14ac:dyDescent="0.25">
      <c r="A118" s="28"/>
      <c r="B118" s="28"/>
      <c r="C118" s="28"/>
      <c r="D118" s="26" t="s">
        <v>34</v>
      </c>
      <c r="E118" s="25"/>
      <c r="I118" s="49" t="s">
        <v>163</v>
      </c>
      <c r="J118" s="27"/>
      <c r="K118" s="41"/>
      <c r="L118" s="41"/>
      <c r="M118" s="41"/>
      <c r="N118" s="41"/>
      <c r="O118" s="25"/>
      <c r="P118" s="47"/>
      <c r="Q118" s="25"/>
      <c r="R118" s="45"/>
      <c r="S118" s="46"/>
      <c r="T118" s="46"/>
      <c r="U118" s="46"/>
      <c r="V118" s="46"/>
      <c r="W118" s="14"/>
      <c r="X118" s="44"/>
      <c r="Y118" s="232"/>
    </row>
    <row r="119" spans="1:25" ht="67.5" customHeight="1" x14ac:dyDescent="0.25">
      <c r="A119" s="28"/>
      <c r="B119" s="28"/>
      <c r="C119" s="28"/>
      <c r="D119" s="26"/>
      <c r="E119" s="25"/>
      <c r="I119" s="107" t="s">
        <v>164</v>
      </c>
      <c r="J119" s="108"/>
      <c r="K119" s="109"/>
      <c r="L119" s="109"/>
      <c r="M119" s="110" t="s">
        <v>165</v>
      </c>
      <c r="N119" s="111"/>
      <c r="O119" s="25"/>
      <c r="P119" s="47"/>
      <c r="Q119" s="25"/>
      <c r="R119" s="45"/>
      <c r="S119" s="46"/>
      <c r="T119" s="46"/>
      <c r="U119" s="46"/>
      <c r="V119" s="46"/>
      <c r="W119" s="14"/>
      <c r="X119" s="44"/>
      <c r="Y119" s="232"/>
    </row>
    <row r="120" spans="1:25" ht="30" x14ac:dyDescent="0.25">
      <c r="A120" s="28"/>
      <c r="B120" s="28"/>
      <c r="C120" s="28"/>
      <c r="D120" s="26"/>
      <c r="E120" s="25"/>
      <c r="I120" s="49"/>
      <c r="J120" s="112"/>
      <c r="K120" s="112"/>
      <c r="L120" s="112"/>
      <c r="M120" s="41"/>
      <c r="N120" s="41"/>
      <c r="O120" s="25"/>
      <c r="P120" s="47"/>
      <c r="Q120" s="25"/>
      <c r="R120" s="62" t="s">
        <v>166</v>
      </c>
      <c r="S120" s="113"/>
      <c r="T120" s="48"/>
      <c r="U120" s="60"/>
      <c r="V120" s="60"/>
      <c r="W120" s="14"/>
      <c r="X120" s="44">
        <f t="shared" ref="X120:X138" si="12">IF(T120="x",0.5,IF(U120="x",1,0))</f>
        <v>0</v>
      </c>
      <c r="Y120" s="232">
        <f t="shared" si="9"/>
        <v>0</v>
      </c>
    </row>
    <row r="121" spans="1:25" ht="30" x14ac:dyDescent="0.25">
      <c r="A121" s="28"/>
      <c r="B121" s="28"/>
      <c r="C121" s="28"/>
      <c r="D121" s="26"/>
      <c r="E121" s="25"/>
      <c r="I121" s="49"/>
      <c r="J121" s="112"/>
      <c r="K121" s="112"/>
      <c r="L121" s="112"/>
      <c r="M121" s="41"/>
      <c r="N121" s="41"/>
      <c r="O121" s="25"/>
      <c r="P121" s="47"/>
      <c r="Q121" s="25"/>
      <c r="R121" s="62" t="s">
        <v>166</v>
      </c>
      <c r="S121" s="113"/>
      <c r="T121" s="48"/>
      <c r="U121" s="60"/>
      <c r="V121" s="60"/>
      <c r="W121" s="14"/>
      <c r="X121" s="44">
        <f t="shared" si="12"/>
        <v>0</v>
      </c>
      <c r="Y121" s="232">
        <f t="shared" si="9"/>
        <v>0</v>
      </c>
    </row>
    <row r="122" spans="1:25" ht="30" x14ac:dyDescent="0.25">
      <c r="A122" s="28"/>
      <c r="B122" s="28"/>
      <c r="C122" s="28"/>
      <c r="D122" s="26"/>
      <c r="E122" s="25"/>
      <c r="I122" s="49"/>
      <c r="J122" s="112"/>
      <c r="K122" s="112"/>
      <c r="L122" s="112"/>
      <c r="M122" s="41"/>
      <c r="N122" s="41"/>
      <c r="O122" s="25"/>
      <c r="P122" s="47"/>
      <c r="Q122" s="25"/>
      <c r="R122" s="62" t="s">
        <v>166</v>
      </c>
      <c r="S122" s="113"/>
      <c r="T122" s="46"/>
      <c r="U122" s="60"/>
      <c r="V122" s="60"/>
      <c r="W122" s="14"/>
      <c r="X122" s="44">
        <f t="shared" si="12"/>
        <v>0</v>
      </c>
      <c r="Y122" s="232">
        <f t="shared" si="9"/>
        <v>0</v>
      </c>
    </row>
    <row r="123" spans="1:25" ht="30" x14ac:dyDescent="0.25">
      <c r="A123" s="28"/>
      <c r="B123" s="28"/>
      <c r="C123" s="28"/>
      <c r="D123" s="26"/>
      <c r="E123" s="25"/>
      <c r="I123" s="49"/>
      <c r="J123" s="112"/>
      <c r="K123" s="112"/>
      <c r="L123" s="112"/>
      <c r="M123" s="41"/>
      <c r="N123" s="41"/>
      <c r="O123" s="25"/>
      <c r="P123" s="47"/>
      <c r="Q123" s="25"/>
      <c r="R123" s="62" t="s">
        <v>166</v>
      </c>
      <c r="S123" s="113"/>
      <c r="T123" s="46"/>
      <c r="U123" s="60"/>
      <c r="V123" s="60"/>
      <c r="W123" s="14"/>
      <c r="X123" s="44">
        <f t="shared" si="12"/>
        <v>0</v>
      </c>
      <c r="Y123" s="232">
        <f t="shared" si="9"/>
        <v>0</v>
      </c>
    </row>
    <row r="124" spans="1:25" ht="30" x14ac:dyDescent="0.25">
      <c r="A124" s="28" t="s">
        <v>34</v>
      </c>
      <c r="B124" s="28"/>
      <c r="C124" s="28"/>
      <c r="D124" s="26"/>
      <c r="E124" s="25"/>
      <c r="I124" s="49" t="s">
        <v>167</v>
      </c>
      <c r="J124" s="27"/>
      <c r="K124" s="41"/>
      <c r="L124" s="41"/>
      <c r="M124" s="41"/>
      <c r="N124" s="41"/>
      <c r="O124" s="25"/>
      <c r="P124" s="114">
        <f t="shared" ref="P124:P133" si="13">IF(J124="x", 1,0)</f>
        <v>0</v>
      </c>
      <c r="Q124" s="71"/>
      <c r="R124" s="45" t="s">
        <v>168</v>
      </c>
      <c r="S124" s="36"/>
      <c r="T124" s="36"/>
      <c r="U124" s="36"/>
      <c r="V124" s="36"/>
      <c r="W124" s="115"/>
      <c r="X124" s="44">
        <f t="shared" si="12"/>
        <v>0</v>
      </c>
      <c r="Y124" s="232">
        <f t="shared" si="9"/>
        <v>0</v>
      </c>
    </row>
    <row r="125" spans="1:25" ht="55.5" customHeight="1" x14ac:dyDescent="0.25">
      <c r="A125" s="28"/>
      <c r="B125" s="28" t="s">
        <v>34</v>
      </c>
      <c r="C125" s="28"/>
      <c r="D125" s="26"/>
      <c r="E125" s="25"/>
      <c r="I125" s="49" t="s">
        <v>169</v>
      </c>
      <c r="J125" s="27"/>
      <c r="K125" s="41"/>
      <c r="L125" s="41"/>
      <c r="M125" s="41"/>
      <c r="N125" s="41"/>
      <c r="O125" s="25"/>
      <c r="P125" s="55">
        <f t="shared" si="13"/>
        <v>0</v>
      </c>
      <c r="Q125" s="25"/>
      <c r="R125" s="90" t="s">
        <v>170</v>
      </c>
      <c r="S125" s="73"/>
      <c r="T125" s="73" t="s">
        <v>34</v>
      </c>
      <c r="U125" s="73"/>
      <c r="V125" s="73"/>
      <c r="W125" s="14"/>
      <c r="X125" s="44">
        <f t="shared" si="12"/>
        <v>0.5</v>
      </c>
      <c r="Y125" s="232">
        <f t="shared" si="9"/>
        <v>0.5</v>
      </c>
    </row>
    <row r="126" spans="1:25" ht="38.25" customHeight="1" x14ac:dyDescent="0.25">
      <c r="A126" s="28"/>
      <c r="B126" s="28" t="s">
        <v>34</v>
      </c>
      <c r="C126" s="28"/>
      <c r="D126" s="26"/>
      <c r="E126" s="25"/>
      <c r="I126" s="49" t="s">
        <v>171</v>
      </c>
      <c r="J126" s="27"/>
      <c r="K126" s="41"/>
      <c r="L126" s="41"/>
      <c r="M126" s="41"/>
      <c r="N126" s="41"/>
      <c r="O126" s="25"/>
      <c r="P126" s="55">
        <f t="shared" si="13"/>
        <v>0</v>
      </c>
      <c r="Q126" s="25"/>
      <c r="R126" s="90" t="s">
        <v>172</v>
      </c>
      <c r="S126" s="73"/>
      <c r="T126" s="73"/>
      <c r="U126" s="73"/>
      <c r="V126" s="73"/>
      <c r="W126" s="14"/>
      <c r="X126" s="44">
        <f t="shared" si="12"/>
        <v>0</v>
      </c>
      <c r="Y126" s="232">
        <f t="shared" si="9"/>
        <v>0</v>
      </c>
    </row>
    <row r="127" spans="1:25" ht="30" x14ac:dyDescent="0.25">
      <c r="A127" s="28" t="s">
        <v>34</v>
      </c>
      <c r="B127" s="28"/>
      <c r="C127" s="28"/>
      <c r="D127" s="26"/>
      <c r="E127" s="25"/>
      <c r="I127" s="89" t="s">
        <v>173</v>
      </c>
      <c r="J127" s="27"/>
      <c r="K127" s="41"/>
      <c r="L127" s="41"/>
      <c r="M127" s="41"/>
      <c r="N127" s="41"/>
      <c r="O127" s="25"/>
      <c r="P127" s="55">
        <f t="shared" si="13"/>
        <v>0</v>
      </c>
      <c r="Q127" s="25"/>
      <c r="R127" s="45" t="s">
        <v>38</v>
      </c>
      <c r="S127" s="46"/>
      <c r="T127" s="46"/>
      <c r="U127" s="46"/>
      <c r="V127" s="46"/>
      <c r="W127" s="14"/>
      <c r="X127" s="44">
        <f t="shared" si="12"/>
        <v>0</v>
      </c>
      <c r="Y127" s="232">
        <f t="shared" si="9"/>
        <v>0</v>
      </c>
    </row>
    <row r="128" spans="1:25" x14ac:dyDescent="0.25">
      <c r="A128" s="28" t="s">
        <v>34</v>
      </c>
      <c r="B128" s="28"/>
      <c r="C128" s="28"/>
      <c r="D128" s="26" t="s">
        <v>34</v>
      </c>
      <c r="E128" s="25"/>
      <c r="I128" s="116" t="s">
        <v>174</v>
      </c>
      <c r="J128" s="27"/>
      <c r="K128" s="41"/>
      <c r="L128" s="41"/>
      <c r="M128" s="41"/>
      <c r="N128" s="41"/>
      <c r="O128" s="25"/>
      <c r="P128" s="55">
        <f t="shared" si="13"/>
        <v>0</v>
      </c>
      <c r="Q128" s="25"/>
      <c r="R128" s="45" t="s">
        <v>38</v>
      </c>
      <c r="S128" s="46"/>
      <c r="T128" s="46"/>
      <c r="U128" s="46"/>
      <c r="V128" s="46"/>
      <c r="W128" s="14"/>
      <c r="X128" s="44">
        <f t="shared" si="12"/>
        <v>0</v>
      </c>
      <c r="Y128" s="232">
        <f t="shared" si="9"/>
        <v>0</v>
      </c>
    </row>
    <row r="129" spans="1:25" ht="14.25" customHeight="1" x14ac:dyDescent="0.25">
      <c r="A129" s="28" t="s">
        <v>34</v>
      </c>
      <c r="B129" s="28"/>
      <c r="C129" s="28"/>
      <c r="D129" s="26" t="s">
        <v>34</v>
      </c>
      <c r="E129" s="25"/>
      <c r="I129" s="116" t="s">
        <v>175</v>
      </c>
      <c r="J129" s="27"/>
      <c r="K129" s="41"/>
      <c r="L129" s="41"/>
      <c r="M129" s="41"/>
      <c r="N129" s="41"/>
      <c r="O129" s="25"/>
      <c r="P129" s="55">
        <f t="shared" si="13"/>
        <v>0</v>
      </c>
      <c r="Q129" s="25"/>
      <c r="R129" s="45" t="s">
        <v>38</v>
      </c>
      <c r="S129" s="46"/>
      <c r="T129" s="46"/>
      <c r="U129" s="46"/>
      <c r="V129" s="46"/>
      <c r="W129" s="14"/>
      <c r="X129" s="44">
        <f t="shared" si="12"/>
        <v>0</v>
      </c>
      <c r="Y129" s="232">
        <f t="shared" si="9"/>
        <v>0</v>
      </c>
    </row>
    <row r="130" spans="1:25" x14ac:dyDescent="0.25">
      <c r="A130" s="28" t="s">
        <v>34</v>
      </c>
      <c r="B130" s="28"/>
      <c r="C130" s="28"/>
      <c r="D130" s="26" t="s">
        <v>34</v>
      </c>
      <c r="E130" s="25"/>
      <c r="I130" s="116" t="s">
        <v>176</v>
      </c>
      <c r="J130" s="27"/>
      <c r="K130" s="41"/>
      <c r="L130" s="41"/>
      <c r="M130" s="41"/>
      <c r="N130" s="41"/>
      <c r="O130" s="25"/>
      <c r="P130" s="55">
        <f t="shared" si="13"/>
        <v>0</v>
      </c>
      <c r="Q130" s="25"/>
      <c r="R130" s="47" t="s">
        <v>38</v>
      </c>
      <c r="S130" s="48"/>
      <c r="T130" s="48"/>
      <c r="U130" s="48"/>
      <c r="V130" s="46"/>
      <c r="W130" s="14"/>
      <c r="X130" s="44">
        <f t="shared" si="12"/>
        <v>0</v>
      </c>
      <c r="Y130" s="232">
        <f t="shared" si="9"/>
        <v>0</v>
      </c>
    </row>
    <row r="131" spans="1:25" x14ac:dyDescent="0.25">
      <c r="A131" s="28" t="s">
        <v>34</v>
      </c>
      <c r="B131" s="28"/>
      <c r="C131" s="28"/>
      <c r="D131" s="26" t="s">
        <v>34</v>
      </c>
      <c r="E131" s="25"/>
      <c r="I131" s="116" t="s">
        <v>177</v>
      </c>
      <c r="J131" s="27"/>
      <c r="K131" s="41"/>
      <c r="L131" s="41"/>
      <c r="M131" s="41"/>
      <c r="N131" s="41"/>
      <c r="O131" s="25"/>
      <c r="P131" s="55">
        <f t="shared" si="13"/>
        <v>0</v>
      </c>
      <c r="Q131" s="25"/>
      <c r="R131" s="45" t="s">
        <v>38</v>
      </c>
      <c r="S131" s="46"/>
      <c r="T131" s="46"/>
      <c r="U131" s="46"/>
      <c r="V131" s="46"/>
      <c r="W131" s="14"/>
      <c r="X131" s="44">
        <f t="shared" si="12"/>
        <v>0</v>
      </c>
      <c r="Y131" s="232">
        <f t="shared" si="9"/>
        <v>0</v>
      </c>
    </row>
    <row r="132" spans="1:25" x14ac:dyDescent="0.25">
      <c r="A132" s="28" t="s">
        <v>34</v>
      </c>
      <c r="B132" s="28"/>
      <c r="C132" s="28"/>
      <c r="D132" s="26" t="s">
        <v>34</v>
      </c>
      <c r="E132" s="25"/>
      <c r="I132" s="116" t="s">
        <v>178</v>
      </c>
      <c r="J132" s="27"/>
      <c r="K132" s="41"/>
      <c r="L132" s="41"/>
      <c r="M132" s="41"/>
      <c r="N132" s="41"/>
      <c r="O132" s="25"/>
      <c r="P132" s="55">
        <f t="shared" si="13"/>
        <v>0</v>
      </c>
      <c r="Q132" s="25"/>
      <c r="R132" s="47" t="s">
        <v>38</v>
      </c>
      <c r="S132" s="48"/>
      <c r="T132" s="48"/>
      <c r="U132" s="48"/>
      <c r="V132" s="46"/>
      <c r="W132" s="14"/>
      <c r="X132" s="44">
        <f t="shared" si="12"/>
        <v>0</v>
      </c>
      <c r="Y132" s="232">
        <f t="shared" si="9"/>
        <v>0</v>
      </c>
    </row>
    <row r="133" spans="1:25" x14ac:dyDescent="0.25">
      <c r="A133" s="28" t="s">
        <v>34</v>
      </c>
      <c r="B133" s="28"/>
      <c r="C133" s="28"/>
      <c r="D133" s="26" t="s">
        <v>34</v>
      </c>
      <c r="E133" s="25"/>
      <c r="I133" s="116" t="s">
        <v>179</v>
      </c>
      <c r="J133" s="27"/>
      <c r="K133" s="41"/>
      <c r="L133" s="41"/>
      <c r="M133" s="41"/>
      <c r="N133" s="41"/>
      <c r="O133" s="25"/>
      <c r="P133" s="55">
        <f t="shared" si="13"/>
        <v>0</v>
      </c>
      <c r="Q133" s="25"/>
      <c r="R133" s="47" t="s">
        <v>38</v>
      </c>
      <c r="S133" s="48"/>
      <c r="T133" s="48"/>
      <c r="U133" s="48"/>
      <c r="V133" s="46"/>
      <c r="W133" s="14"/>
      <c r="X133" s="44">
        <f t="shared" si="12"/>
        <v>0</v>
      </c>
      <c r="Y133" s="232">
        <f t="shared" si="9"/>
        <v>0</v>
      </c>
    </row>
    <row r="134" spans="1:25" ht="61.5" customHeight="1" x14ac:dyDescent="0.25">
      <c r="A134" s="28"/>
      <c r="B134" s="28" t="s">
        <v>34</v>
      </c>
      <c r="C134" s="28"/>
      <c r="D134" s="26"/>
      <c r="E134" s="25"/>
      <c r="I134" s="49" t="s">
        <v>180</v>
      </c>
      <c r="J134" s="71"/>
      <c r="K134" s="71"/>
      <c r="L134" s="41"/>
      <c r="M134" s="41"/>
      <c r="N134" s="41"/>
      <c r="O134" s="25"/>
      <c r="P134" s="71"/>
      <c r="Q134" s="25"/>
      <c r="R134" s="90" t="s">
        <v>181</v>
      </c>
      <c r="S134" s="73"/>
      <c r="T134" s="73"/>
      <c r="U134" s="73"/>
      <c r="V134" s="73"/>
      <c r="W134" s="14"/>
      <c r="X134" s="44">
        <f t="shared" si="12"/>
        <v>0</v>
      </c>
      <c r="Y134" s="232">
        <f t="shared" si="9"/>
        <v>0</v>
      </c>
    </row>
    <row r="135" spans="1:25" ht="47.25" customHeight="1" x14ac:dyDescent="0.25">
      <c r="A135" s="28"/>
      <c r="B135" s="28" t="s">
        <v>34</v>
      </c>
      <c r="C135" s="28"/>
      <c r="D135" s="26"/>
      <c r="E135" s="25"/>
      <c r="I135" s="49" t="s">
        <v>182</v>
      </c>
      <c r="J135" s="71"/>
      <c r="K135" s="71"/>
      <c r="L135" s="41"/>
      <c r="M135" s="41"/>
      <c r="N135" s="41"/>
      <c r="O135" s="25"/>
      <c r="P135" s="71"/>
      <c r="Q135" s="25"/>
      <c r="R135" s="47" t="s">
        <v>38</v>
      </c>
      <c r="S135" s="48"/>
      <c r="T135" s="48"/>
      <c r="U135" s="48"/>
      <c r="V135" s="46"/>
      <c r="W135" s="14"/>
      <c r="X135" s="44">
        <f t="shared" si="12"/>
        <v>0</v>
      </c>
      <c r="Y135" s="232">
        <f t="shared" si="9"/>
        <v>0</v>
      </c>
    </row>
    <row r="136" spans="1:25" ht="30" x14ac:dyDescent="0.25">
      <c r="A136" s="28"/>
      <c r="B136" s="28" t="s">
        <v>34</v>
      </c>
      <c r="C136" s="28"/>
      <c r="D136" s="26"/>
      <c r="E136" s="25"/>
      <c r="I136" s="117" t="s">
        <v>183</v>
      </c>
      <c r="J136" s="27"/>
      <c r="K136" s="41"/>
      <c r="L136" s="41"/>
      <c r="M136" s="41"/>
      <c r="N136" s="41"/>
      <c r="O136" s="25"/>
      <c r="P136" s="55">
        <f>IF(J136="x", 1,0)</f>
        <v>0</v>
      </c>
      <c r="Q136" s="25"/>
      <c r="R136" s="62" t="s">
        <v>172</v>
      </c>
      <c r="S136" s="60"/>
      <c r="T136" s="60"/>
      <c r="U136" s="60"/>
      <c r="V136" s="60"/>
      <c r="W136" s="14"/>
      <c r="X136" s="44">
        <f t="shared" si="12"/>
        <v>0</v>
      </c>
      <c r="Y136" s="232">
        <f t="shared" ref="Y136:Y138" si="14">IF(S136="x",X136,IF(T136="x",X136,IF(U136="x",X136,P136)))</f>
        <v>0</v>
      </c>
    </row>
    <row r="137" spans="1:25" ht="90.75" customHeight="1" x14ac:dyDescent="0.25">
      <c r="A137" s="28"/>
      <c r="B137" s="28" t="s">
        <v>34</v>
      </c>
      <c r="C137" s="28"/>
      <c r="D137" s="26"/>
      <c r="E137" s="71"/>
      <c r="F137" s="118"/>
      <c r="I137" s="119" t="s">
        <v>184</v>
      </c>
      <c r="J137" s="27"/>
      <c r="K137" s="41"/>
      <c r="L137" s="41"/>
      <c r="M137" s="41"/>
      <c r="N137" s="41"/>
      <c r="O137" s="25"/>
      <c r="P137" s="55">
        <f>IF(J137="x", 1,0)</f>
        <v>0</v>
      </c>
      <c r="Q137" s="14"/>
      <c r="R137" s="59"/>
      <c r="S137" s="60"/>
      <c r="T137" s="60"/>
      <c r="U137" s="60"/>
      <c r="V137" s="64"/>
      <c r="W137" s="14"/>
      <c r="X137" s="44">
        <f t="shared" si="12"/>
        <v>0</v>
      </c>
      <c r="Y137" s="232">
        <f t="shared" si="14"/>
        <v>0</v>
      </c>
    </row>
    <row r="138" spans="1:25" ht="87.75" customHeight="1" x14ac:dyDescent="0.25">
      <c r="A138" s="28"/>
      <c r="B138" s="28" t="s">
        <v>34</v>
      </c>
      <c r="C138" s="28"/>
      <c r="D138" s="26"/>
      <c r="E138" s="25"/>
      <c r="I138" s="100" t="s">
        <v>185</v>
      </c>
      <c r="J138" s="27"/>
      <c r="K138" s="41"/>
      <c r="L138" s="41"/>
      <c r="M138" s="41"/>
      <c r="N138" s="41"/>
      <c r="O138" s="25"/>
      <c r="P138" s="29">
        <f>IF(J138="x", 1,0)</f>
        <v>0</v>
      </c>
      <c r="Q138" s="14"/>
      <c r="R138" s="59"/>
      <c r="S138" s="60"/>
      <c r="T138" s="60"/>
      <c r="U138" s="60"/>
      <c r="V138" s="64"/>
      <c r="W138" s="14"/>
      <c r="X138" s="44">
        <f t="shared" si="12"/>
        <v>0</v>
      </c>
      <c r="Y138" s="232">
        <f t="shared" si="14"/>
        <v>0</v>
      </c>
    </row>
    <row r="139" spans="1:25" ht="39.950000000000003" customHeight="1" thickBot="1" x14ac:dyDescent="0.3">
      <c r="A139" s="32"/>
      <c r="B139" s="32"/>
      <c r="C139" s="32"/>
      <c r="D139" s="32"/>
      <c r="E139" s="25"/>
      <c r="I139" s="120" t="s">
        <v>186</v>
      </c>
      <c r="J139" s="41"/>
      <c r="K139" s="41"/>
      <c r="L139" s="41"/>
      <c r="M139" s="41"/>
      <c r="N139" s="41"/>
      <c r="O139" s="25"/>
      <c r="P139" s="34"/>
      <c r="Q139" s="14"/>
      <c r="R139" s="45" t="s">
        <v>38</v>
      </c>
      <c r="S139" s="45"/>
      <c r="T139" s="45"/>
      <c r="U139" s="45"/>
      <c r="V139" s="45"/>
      <c r="W139" s="14"/>
      <c r="X139" s="44"/>
      <c r="Y139" s="232"/>
    </row>
    <row r="140" spans="1:25" ht="73.5" customHeight="1" thickBot="1" x14ac:dyDescent="0.3">
      <c r="H140" s="121"/>
      <c r="I140" s="122" t="s">
        <v>187</v>
      </c>
      <c r="J140" s="123" t="s">
        <v>188</v>
      </c>
      <c r="K140" s="124" t="s">
        <v>189</v>
      </c>
      <c r="L140" s="124" t="s">
        <v>22</v>
      </c>
      <c r="M140" s="123" t="s">
        <v>190</v>
      </c>
      <c r="N140" s="17" t="s">
        <v>191</v>
      </c>
      <c r="O140" s="25"/>
      <c r="P140" s="125"/>
      <c r="Q140" s="14"/>
      <c r="R140" s="253"/>
      <c r="S140" s="254"/>
      <c r="T140" s="254"/>
      <c r="U140" s="255"/>
      <c r="V140" s="126"/>
    </row>
    <row r="141" spans="1:25" ht="15" customHeight="1" x14ac:dyDescent="0.25">
      <c r="H141" s="127">
        <v>1</v>
      </c>
      <c r="I141" s="128" t="s">
        <v>192</v>
      </c>
      <c r="J141" s="129"/>
      <c r="K141" s="129"/>
      <c r="L141" s="129"/>
      <c r="M141" s="129"/>
      <c r="N141" s="130"/>
      <c r="O141" s="25"/>
      <c r="P141" s="131"/>
      <c r="Q141" s="14"/>
      <c r="R141" s="256" t="s">
        <v>193</v>
      </c>
      <c r="S141" s="257"/>
      <c r="T141" s="257"/>
      <c r="U141" s="258"/>
      <c r="V141" s="132"/>
    </row>
    <row r="142" spans="1:25" ht="15.75" customHeight="1" x14ac:dyDescent="0.25">
      <c r="H142" s="127">
        <v>2</v>
      </c>
      <c r="I142" s="128" t="s">
        <v>194</v>
      </c>
      <c r="J142" s="129"/>
      <c r="K142" s="129"/>
      <c r="L142" s="129"/>
      <c r="M142" s="129"/>
      <c r="N142" s="130"/>
      <c r="O142" s="25"/>
      <c r="P142" s="131"/>
      <c r="Q142" s="14"/>
      <c r="R142" s="259"/>
      <c r="S142" s="260"/>
      <c r="T142" s="260"/>
      <c r="U142" s="261"/>
      <c r="V142" s="132"/>
    </row>
    <row r="143" spans="1:25" ht="15.75" customHeight="1" x14ac:dyDescent="0.25">
      <c r="H143" s="127">
        <v>3</v>
      </c>
      <c r="I143" s="128" t="s">
        <v>195</v>
      </c>
      <c r="J143" s="129"/>
      <c r="K143" s="129"/>
      <c r="L143" s="129"/>
      <c r="M143" s="129"/>
      <c r="N143" s="130"/>
      <c r="O143" s="25"/>
      <c r="P143" s="131"/>
      <c r="Q143" s="14"/>
      <c r="R143" s="259"/>
      <c r="S143" s="260"/>
      <c r="T143" s="260"/>
      <c r="U143" s="261"/>
      <c r="V143" s="132"/>
    </row>
    <row r="144" spans="1:25" ht="15.75" customHeight="1" x14ac:dyDescent="0.25">
      <c r="H144" s="127">
        <v>4</v>
      </c>
      <c r="I144" s="128" t="s">
        <v>196</v>
      </c>
      <c r="J144" s="129"/>
      <c r="K144" s="129"/>
      <c r="L144" s="129"/>
      <c r="M144" s="129"/>
      <c r="N144" s="130"/>
      <c r="O144" s="25"/>
      <c r="P144" s="131"/>
      <c r="Q144" s="14"/>
      <c r="R144" s="259"/>
      <c r="S144" s="260"/>
      <c r="T144" s="260"/>
      <c r="U144" s="261"/>
      <c r="V144" s="132"/>
    </row>
    <row r="145" spans="8:22" ht="15.75" customHeight="1" x14ac:dyDescent="0.25">
      <c r="H145" s="127">
        <v>5</v>
      </c>
      <c r="I145" s="128" t="s">
        <v>197</v>
      </c>
      <c r="J145" s="129"/>
      <c r="K145" s="129"/>
      <c r="L145" s="129"/>
      <c r="M145" s="129"/>
      <c r="N145" s="130"/>
      <c r="O145" s="25"/>
      <c r="P145" s="131"/>
      <c r="Q145" s="14"/>
      <c r="R145" s="259"/>
      <c r="S145" s="260"/>
      <c r="T145" s="260"/>
      <c r="U145" s="261"/>
      <c r="V145" s="132"/>
    </row>
    <row r="146" spans="8:22" ht="15.75" customHeight="1" x14ac:dyDescent="0.25">
      <c r="H146" s="127">
        <v>6</v>
      </c>
      <c r="I146" s="128" t="s">
        <v>198</v>
      </c>
      <c r="J146" s="129"/>
      <c r="K146" s="129"/>
      <c r="L146" s="129"/>
      <c r="M146" s="129"/>
      <c r="N146" s="130"/>
      <c r="O146" s="25"/>
      <c r="P146" s="131"/>
      <c r="Q146" s="14"/>
      <c r="R146" s="259"/>
      <c r="S146" s="260"/>
      <c r="T146" s="260"/>
      <c r="U146" s="261"/>
      <c r="V146" s="132"/>
    </row>
    <row r="147" spans="8:22" ht="15.75" customHeight="1" x14ac:dyDescent="0.25">
      <c r="H147" s="127">
        <v>7</v>
      </c>
      <c r="I147" s="128" t="s">
        <v>199</v>
      </c>
      <c r="J147" s="129"/>
      <c r="K147" s="129"/>
      <c r="L147" s="129"/>
      <c r="M147" s="129"/>
      <c r="N147" s="130"/>
      <c r="O147" s="25"/>
      <c r="P147" s="131"/>
      <c r="Q147" s="14"/>
      <c r="R147" s="259"/>
      <c r="S147" s="260"/>
      <c r="T147" s="260"/>
      <c r="U147" s="261"/>
      <c r="V147" s="132"/>
    </row>
    <row r="148" spans="8:22" ht="15.75" customHeight="1" x14ac:dyDescent="0.25">
      <c r="H148" s="127">
        <v>8</v>
      </c>
      <c r="I148" s="128" t="s">
        <v>200</v>
      </c>
      <c r="J148" s="129"/>
      <c r="K148" s="129"/>
      <c r="L148" s="129"/>
      <c r="M148" s="129"/>
      <c r="N148" s="130"/>
      <c r="O148" s="25"/>
      <c r="P148" s="131"/>
      <c r="Q148" s="14"/>
      <c r="R148" s="259"/>
      <c r="S148" s="260"/>
      <c r="T148" s="260"/>
      <c r="U148" s="261"/>
      <c r="V148" s="132"/>
    </row>
    <row r="149" spans="8:22" ht="15.75" customHeight="1" x14ac:dyDescent="0.25">
      <c r="H149" s="127">
        <v>10</v>
      </c>
      <c r="I149" s="128" t="s">
        <v>201</v>
      </c>
      <c r="J149" s="129"/>
      <c r="K149" s="129"/>
      <c r="L149" s="129"/>
      <c r="M149" s="129"/>
      <c r="N149" s="130"/>
      <c r="O149" s="25"/>
      <c r="P149" s="131"/>
      <c r="Q149" s="14"/>
      <c r="R149" s="259"/>
      <c r="S149" s="260"/>
      <c r="T149" s="260"/>
      <c r="U149" s="261"/>
      <c r="V149" s="132"/>
    </row>
    <row r="150" spans="8:22" ht="15.75" customHeight="1" x14ac:dyDescent="0.25">
      <c r="H150" s="127">
        <v>11</v>
      </c>
      <c r="I150" s="128" t="s">
        <v>202</v>
      </c>
      <c r="J150" s="129"/>
      <c r="K150" s="129"/>
      <c r="L150" s="129"/>
      <c r="M150" s="129"/>
      <c r="N150" s="130"/>
      <c r="O150" s="25"/>
      <c r="P150" s="131"/>
      <c r="Q150" s="14"/>
      <c r="R150" s="259"/>
      <c r="S150" s="260"/>
      <c r="T150" s="260"/>
      <c r="U150" s="261"/>
      <c r="V150" s="132"/>
    </row>
    <row r="151" spans="8:22" ht="15.75" customHeight="1" x14ac:dyDescent="0.25">
      <c r="H151" s="127">
        <v>12</v>
      </c>
      <c r="I151" s="128" t="s">
        <v>203</v>
      </c>
      <c r="J151" s="129"/>
      <c r="K151" s="129"/>
      <c r="L151" s="129"/>
      <c r="M151" s="129"/>
      <c r="N151" s="130"/>
      <c r="O151" s="25"/>
      <c r="P151" s="131"/>
      <c r="Q151" s="14"/>
      <c r="R151" s="259"/>
      <c r="S151" s="260"/>
      <c r="T151" s="260"/>
      <c r="U151" s="261"/>
      <c r="V151" s="132"/>
    </row>
    <row r="152" spans="8:22" ht="15.75" customHeight="1" x14ac:dyDescent="0.25">
      <c r="H152" s="127">
        <v>13</v>
      </c>
      <c r="I152" s="128" t="s">
        <v>204</v>
      </c>
      <c r="J152" s="129"/>
      <c r="K152" s="129"/>
      <c r="L152" s="129"/>
      <c r="M152" s="129"/>
      <c r="N152" s="130"/>
      <c r="O152" s="25"/>
      <c r="P152" s="131"/>
      <c r="Q152" s="14"/>
      <c r="R152" s="259"/>
      <c r="S152" s="260"/>
      <c r="T152" s="260"/>
      <c r="U152" s="261"/>
      <c r="V152" s="132"/>
    </row>
    <row r="153" spans="8:22" ht="15.75" customHeight="1" x14ac:dyDescent="0.25">
      <c r="H153" s="127">
        <v>14</v>
      </c>
      <c r="I153" s="128" t="s">
        <v>205</v>
      </c>
      <c r="J153" s="129"/>
      <c r="K153" s="129"/>
      <c r="L153" s="129"/>
      <c r="M153" s="129"/>
      <c r="N153" s="130"/>
      <c r="O153" s="25"/>
      <c r="P153" s="131"/>
      <c r="Q153" s="14"/>
      <c r="R153" s="259"/>
      <c r="S153" s="260"/>
      <c r="T153" s="260"/>
      <c r="U153" s="261"/>
      <c r="V153" s="132"/>
    </row>
    <row r="154" spans="8:22" ht="15.75" customHeight="1" x14ac:dyDescent="0.25">
      <c r="H154" s="127">
        <v>15</v>
      </c>
      <c r="I154" s="128" t="s">
        <v>206</v>
      </c>
      <c r="J154" s="129"/>
      <c r="K154" s="129"/>
      <c r="L154" s="129"/>
      <c r="M154" s="129"/>
      <c r="N154" s="130"/>
      <c r="O154" s="25"/>
      <c r="P154" s="131"/>
      <c r="Q154" s="14"/>
      <c r="R154" s="259"/>
      <c r="S154" s="260"/>
      <c r="T154" s="260"/>
      <c r="U154" s="261"/>
      <c r="V154" s="132"/>
    </row>
    <row r="155" spans="8:22" ht="15.75" customHeight="1" x14ac:dyDescent="0.25">
      <c r="H155" s="127">
        <v>16</v>
      </c>
      <c r="I155" s="128" t="s">
        <v>207</v>
      </c>
      <c r="J155" s="129"/>
      <c r="K155" s="129"/>
      <c r="L155" s="129"/>
      <c r="M155" s="129"/>
      <c r="N155" s="130"/>
      <c r="O155" s="25"/>
      <c r="P155" s="131"/>
      <c r="Q155" s="14"/>
      <c r="R155" s="259"/>
      <c r="S155" s="260"/>
      <c r="T155" s="260"/>
      <c r="U155" s="261"/>
      <c r="V155" s="132"/>
    </row>
    <row r="156" spans="8:22" ht="15.75" customHeight="1" x14ac:dyDescent="0.25">
      <c r="H156" s="127">
        <v>17</v>
      </c>
      <c r="I156" s="128" t="s">
        <v>208</v>
      </c>
      <c r="J156" s="129"/>
      <c r="K156" s="129"/>
      <c r="L156" s="129"/>
      <c r="M156" s="129"/>
      <c r="N156" s="130"/>
      <c r="O156" s="25"/>
      <c r="P156" s="131"/>
      <c r="Q156" s="14"/>
      <c r="R156" s="259"/>
      <c r="S156" s="260"/>
      <c r="T156" s="260"/>
      <c r="U156" s="261"/>
      <c r="V156" s="132"/>
    </row>
    <row r="157" spans="8:22" ht="15.75" customHeight="1" x14ac:dyDescent="0.25">
      <c r="H157" s="127">
        <v>18</v>
      </c>
      <c r="I157" s="128" t="s">
        <v>209</v>
      </c>
      <c r="J157" s="129"/>
      <c r="K157" s="129"/>
      <c r="L157" s="129"/>
      <c r="M157" s="129"/>
      <c r="N157" s="130"/>
      <c r="O157" s="25"/>
      <c r="P157" s="131"/>
      <c r="Q157" s="14"/>
      <c r="R157" s="259"/>
      <c r="S157" s="260"/>
      <c r="T157" s="260"/>
      <c r="U157" s="261"/>
      <c r="V157" s="132"/>
    </row>
    <row r="158" spans="8:22" ht="15.75" customHeight="1" x14ac:dyDescent="0.25">
      <c r="H158" s="127">
        <v>19</v>
      </c>
      <c r="I158" s="128" t="s">
        <v>210</v>
      </c>
      <c r="J158" s="129"/>
      <c r="K158" s="129"/>
      <c r="L158" s="129"/>
      <c r="M158" s="129"/>
      <c r="N158" s="130"/>
      <c r="O158" s="25"/>
      <c r="P158" s="131"/>
      <c r="Q158" s="14"/>
      <c r="R158" s="259"/>
      <c r="S158" s="260"/>
      <c r="T158" s="260"/>
      <c r="U158" s="261"/>
      <c r="V158" s="132"/>
    </row>
    <row r="159" spans="8:22" ht="15.75" customHeight="1" x14ac:dyDescent="0.25">
      <c r="H159" s="127">
        <v>20</v>
      </c>
      <c r="I159" s="128" t="s">
        <v>211</v>
      </c>
      <c r="J159" s="129"/>
      <c r="K159" s="129"/>
      <c r="L159" s="129"/>
      <c r="M159" s="129"/>
      <c r="N159" s="130"/>
      <c r="O159" s="25"/>
      <c r="P159" s="131"/>
      <c r="Q159" s="14"/>
      <c r="R159" s="259"/>
      <c r="S159" s="260"/>
      <c r="T159" s="260"/>
      <c r="U159" s="261"/>
      <c r="V159" s="132"/>
    </row>
    <row r="160" spans="8:22" ht="15.75" customHeight="1" x14ac:dyDescent="0.25">
      <c r="H160" s="127">
        <v>21</v>
      </c>
      <c r="I160" s="128" t="s">
        <v>212</v>
      </c>
      <c r="J160" s="129"/>
      <c r="K160" s="129"/>
      <c r="L160" s="129"/>
      <c r="M160" s="129"/>
      <c r="N160" s="130"/>
      <c r="O160" s="25"/>
      <c r="P160" s="131"/>
      <c r="Q160" s="14"/>
      <c r="R160" s="259"/>
      <c r="S160" s="260"/>
      <c r="T160" s="260"/>
      <c r="U160" s="261"/>
      <c r="V160" s="132"/>
    </row>
    <row r="161" spans="8:22" ht="15.75" customHeight="1" x14ac:dyDescent="0.25">
      <c r="H161" s="127">
        <v>22</v>
      </c>
      <c r="I161" s="128" t="s">
        <v>213</v>
      </c>
      <c r="J161" s="129"/>
      <c r="K161" s="129"/>
      <c r="L161" s="129"/>
      <c r="M161" s="129"/>
      <c r="N161" s="130"/>
      <c r="O161" s="25"/>
      <c r="P161" s="131"/>
      <c r="Q161" s="14"/>
      <c r="R161" s="259"/>
      <c r="S161" s="260"/>
      <c r="T161" s="260"/>
      <c r="U161" s="261"/>
      <c r="V161" s="132"/>
    </row>
    <row r="162" spans="8:22" ht="15.75" customHeight="1" x14ac:dyDescent="0.25">
      <c r="H162" s="127">
        <v>23</v>
      </c>
      <c r="I162" s="128" t="s">
        <v>214</v>
      </c>
      <c r="J162" s="129"/>
      <c r="K162" s="129"/>
      <c r="L162" s="129"/>
      <c r="M162" s="129"/>
      <c r="N162" s="130"/>
      <c r="O162" s="25"/>
      <c r="P162" s="131"/>
      <c r="Q162" s="14"/>
      <c r="R162" s="259"/>
      <c r="S162" s="260"/>
      <c r="T162" s="260"/>
      <c r="U162" s="261"/>
      <c r="V162" s="132"/>
    </row>
    <row r="163" spans="8:22" ht="15.75" customHeight="1" x14ac:dyDescent="0.25">
      <c r="H163" s="127"/>
      <c r="I163" s="133" t="s">
        <v>215</v>
      </c>
      <c r="J163" s="129"/>
      <c r="K163" s="129"/>
      <c r="L163" s="129"/>
      <c r="M163" s="129"/>
      <c r="N163" s="130"/>
      <c r="O163" s="25"/>
      <c r="P163" s="131"/>
      <c r="Q163" s="14"/>
      <c r="R163" s="259"/>
      <c r="S163" s="260"/>
      <c r="T163" s="260"/>
      <c r="U163" s="261"/>
      <c r="V163" s="132"/>
    </row>
    <row r="164" spans="8:22" ht="15.75" customHeight="1" x14ac:dyDescent="0.25">
      <c r="H164" s="127">
        <v>24</v>
      </c>
      <c r="I164" s="128" t="s">
        <v>216</v>
      </c>
      <c r="J164" s="129"/>
      <c r="K164" s="129"/>
      <c r="L164" s="129"/>
      <c r="M164" s="129"/>
      <c r="N164" s="130"/>
      <c r="O164" s="25"/>
      <c r="P164" s="131"/>
      <c r="Q164" s="14"/>
      <c r="R164" s="259"/>
      <c r="S164" s="260"/>
      <c r="T164" s="260"/>
      <c r="U164" s="261"/>
      <c r="V164" s="132"/>
    </row>
    <row r="165" spans="8:22" ht="15.75" customHeight="1" x14ac:dyDescent="0.25">
      <c r="H165" s="127">
        <v>25</v>
      </c>
      <c r="I165" s="128" t="s">
        <v>217</v>
      </c>
      <c r="J165" s="129"/>
      <c r="K165" s="129"/>
      <c r="L165" s="129"/>
      <c r="M165" s="129"/>
      <c r="N165" s="130"/>
      <c r="O165" s="25"/>
      <c r="P165" s="131"/>
      <c r="Q165" s="14"/>
      <c r="R165" s="259"/>
      <c r="S165" s="260"/>
      <c r="T165" s="260"/>
      <c r="U165" s="261"/>
      <c r="V165" s="132"/>
    </row>
    <row r="166" spans="8:22" ht="15.75" customHeight="1" x14ac:dyDescent="0.25">
      <c r="H166" s="127">
        <v>26</v>
      </c>
      <c r="I166" s="128" t="s">
        <v>218</v>
      </c>
      <c r="J166" s="129"/>
      <c r="K166" s="129"/>
      <c r="L166" s="129"/>
      <c r="M166" s="129"/>
      <c r="N166" s="130"/>
      <c r="O166" s="25"/>
      <c r="P166" s="131"/>
      <c r="Q166" s="14"/>
      <c r="R166" s="259"/>
      <c r="S166" s="260"/>
      <c r="T166" s="260"/>
      <c r="U166" s="261"/>
      <c r="V166" s="132"/>
    </row>
    <row r="167" spans="8:22" ht="15.75" customHeight="1" x14ac:dyDescent="0.25">
      <c r="H167" s="127">
        <v>27</v>
      </c>
      <c r="I167" s="128" t="s">
        <v>219</v>
      </c>
      <c r="J167" s="129"/>
      <c r="K167" s="129"/>
      <c r="L167" s="129"/>
      <c r="M167" s="129"/>
      <c r="N167" s="130"/>
      <c r="O167" s="25"/>
      <c r="P167" s="131"/>
      <c r="Q167" s="14"/>
      <c r="R167" s="259"/>
      <c r="S167" s="260"/>
      <c r="T167" s="260"/>
      <c r="U167" s="261"/>
      <c r="V167" s="132"/>
    </row>
    <row r="168" spans="8:22" ht="15.75" customHeight="1" x14ac:dyDescent="0.25">
      <c r="H168" s="127">
        <v>28</v>
      </c>
      <c r="I168" s="128" t="s">
        <v>220</v>
      </c>
      <c r="J168" s="129"/>
      <c r="K168" s="129"/>
      <c r="L168" s="129"/>
      <c r="M168" s="129"/>
      <c r="N168" s="130"/>
      <c r="O168" s="25"/>
      <c r="P168" s="131"/>
      <c r="Q168" s="14"/>
      <c r="R168" s="259"/>
      <c r="S168" s="260"/>
      <c r="T168" s="260"/>
      <c r="U168" s="261"/>
      <c r="V168" s="132"/>
    </row>
    <row r="169" spans="8:22" ht="15.75" customHeight="1" x14ac:dyDescent="0.25">
      <c r="H169" s="127"/>
      <c r="I169" s="133" t="s">
        <v>221</v>
      </c>
      <c r="J169" s="129"/>
      <c r="K169" s="129"/>
      <c r="L169" s="129"/>
      <c r="M169" s="129"/>
      <c r="N169" s="130"/>
      <c r="O169" s="25"/>
      <c r="P169" s="131"/>
      <c r="Q169" s="14"/>
      <c r="R169" s="259"/>
      <c r="S169" s="260"/>
      <c r="T169" s="260"/>
      <c r="U169" s="261"/>
      <c r="V169" s="132"/>
    </row>
    <row r="170" spans="8:22" ht="15.75" customHeight="1" x14ac:dyDescent="0.25">
      <c r="H170" s="127">
        <v>29</v>
      </c>
      <c r="I170" s="128" t="s">
        <v>222</v>
      </c>
      <c r="J170" s="129"/>
      <c r="K170" s="129"/>
      <c r="L170" s="129"/>
      <c r="M170" s="129"/>
      <c r="N170" s="130"/>
      <c r="O170" s="25"/>
      <c r="P170" s="131"/>
      <c r="Q170" s="14"/>
      <c r="R170" s="259"/>
      <c r="S170" s="260"/>
      <c r="T170" s="260"/>
      <c r="U170" s="261"/>
      <c r="V170" s="132"/>
    </row>
    <row r="171" spans="8:22" ht="15.75" customHeight="1" x14ac:dyDescent="0.25">
      <c r="H171" s="127">
        <v>30</v>
      </c>
      <c r="I171" s="128" t="s">
        <v>223</v>
      </c>
      <c r="J171" s="129"/>
      <c r="K171" s="129"/>
      <c r="L171" s="129"/>
      <c r="M171" s="129"/>
      <c r="N171" s="130"/>
      <c r="O171" s="25"/>
      <c r="P171" s="131"/>
      <c r="Q171" s="14"/>
      <c r="R171" s="259"/>
      <c r="S171" s="260"/>
      <c r="T171" s="260"/>
      <c r="U171" s="261"/>
      <c r="V171" s="132"/>
    </row>
    <row r="172" spans="8:22" ht="15.75" customHeight="1" x14ac:dyDescent="0.25">
      <c r="H172" s="127">
        <v>31</v>
      </c>
      <c r="I172" s="128" t="s">
        <v>224</v>
      </c>
      <c r="J172" s="129"/>
      <c r="K172" s="129"/>
      <c r="L172" s="129"/>
      <c r="M172" s="129"/>
      <c r="N172" s="130"/>
      <c r="O172" s="25"/>
      <c r="P172" s="131"/>
      <c r="Q172" s="14"/>
      <c r="R172" s="259"/>
      <c r="S172" s="260"/>
      <c r="T172" s="260"/>
      <c r="U172" s="261"/>
      <c r="V172" s="132"/>
    </row>
    <row r="173" spans="8:22" ht="15.75" customHeight="1" x14ac:dyDescent="0.25">
      <c r="H173" s="127">
        <v>32</v>
      </c>
      <c r="I173" s="128" t="s">
        <v>225</v>
      </c>
      <c r="J173" s="129"/>
      <c r="K173" s="129"/>
      <c r="L173" s="129"/>
      <c r="M173" s="129"/>
      <c r="N173" s="130"/>
      <c r="O173" s="25"/>
      <c r="P173" s="131"/>
      <c r="Q173" s="14"/>
      <c r="R173" s="259"/>
      <c r="S173" s="260"/>
      <c r="T173" s="260"/>
      <c r="U173" s="261"/>
      <c r="V173" s="132"/>
    </row>
    <row r="174" spans="8:22" ht="15.75" customHeight="1" x14ac:dyDescent="0.25">
      <c r="H174" s="127">
        <v>33</v>
      </c>
      <c r="I174" s="128" t="s">
        <v>226</v>
      </c>
      <c r="J174" s="129"/>
      <c r="K174" s="129"/>
      <c r="L174" s="129"/>
      <c r="M174" s="129"/>
      <c r="N174" s="130"/>
      <c r="O174" s="25"/>
      <c r="P174" s="131"/>
      <c r="Q174" s="14"/>
      <c r="R174" s="259"/>
      <c r="S174" s="260"/>
      <c r="T174" s="260"/>
      <c r="U174" s="261"/>
      <c r="V174" s="132"/>
    </row>
    <row r="175" spans="8:22" ht="15.75" customHeight="1" x14ac:dyDescent="0.25">
      <c r="H175" s="127">
        <v>34</v>
      </c>
      <c r="I175" s="128" t="s">
        <v>227</v>
      </c>
      <c r="J175" s="129"/>
      <c r="K175" s="129"/>
      <c r="L175" s="129"/>
      <c r="M175" s="129"/>
      <c r="N175" s="130"/>
      <c r="O175" s="25"/>
      <c r="P175" s="131"/>
      <c r="Q175" s="14"/>
      <c r="R175" s="259"/>
      <c r="S175" s="260"/>
      <c r="T175" s="260"/>
      <c r="U175" s="261"/>
      <c r="V175" s="132"/>
    </row>
    <row r="176" spans="8:22" ht="15.75" customHeight="1" x14ac:dyDescent="0.25">
      <c r="H176" s="127"/>
      <c r="I176" s="133" t="s">
        <v>228</v>
      </c>
      <c r="J176" s="129"/>
      <c r="K176" s="129"/>
      <c r="L176" s="129"/>
      <c r="M176" s="129"/>
      <c r="N176" s="130"/>
      <c r="O176" s="25"/>
      <c r="P176" s="131"/>
      <c r="Q176" s="14"/>
      <c r="R176" s="259"/>
      <c r="S176" s="260"/>
      <c r="T176" s="260"/>
      <c r="U176" s="261"/>
      <c r="V176" s="132"/>
    </row>
    <row r="177" spans="8:22" ht="15.75" customHeight="1" x14ac:dyDescent="0.25">
      <c r="H177" s="127">
        <v>35</v>
      </c>
      <c r="I177" s="128" t="s">
        <v>229</v>
      </c>
      <c r="J177" s="129"/>
      <c r="K177" s="129"/>
      <c r="L177" s="129"/>
      <c r="M177" s="129"/>
      <c r="N177" s="130"/>
      <c r="O177" s="25"/>
      <c r="P177" s="131"/>
      <c r="Q177" s="14"/>
      <c r="R177" s="259"/>
      <c r="S177" s="260"/>
      <c r="T177" s="260"/>
      <c r="U177" s="261"/>
      <c r="V177" s="132"/>
    </row>
    <row r="178" spans="8:22" ht="15.75" customHeight="1" x14ac:dyDescent="0.25">
      <c r="H178" s="127">
        <v>36</v>
      </c>
      <c r="I178" s="128" t="s">
        <v>230</v>
      </c>
      <c r="J178" s="129"/>
      <c r="K178" s="129"/>
      <c r="L178" s="129"/>
      <c r="M178" s="129"/>
      <c r="N178" s="130"/>
      <c r="O178" s="25"/>
      <c r="P178" s="131"/>
      <c r="Q178" s="14"/>
      <c r="R178" s="259"/>
      <c r="S178" s="260"/>
      <c r="T178" s="260"/>
      <c r="U178" s="261"/>
      <c r="V178" s="132"/>
    </row>
    <row r="179" spans="8:22" ht="15.75" customHeight="1" x14ac:dyDescent="0.25">
      <c r="H179" s="127">
        <v>37</v>
      </c>
      <c r="I179" s="128" t="s">
        <v>231</v>
      </c>
      <c r="J179" s="129"/>
      <c r="K179" s="129"/>
      <c r="L179" s="129"/>
      <c r="M179" s="129"/>
      <c r="N179" s="130"/>
      <c r="O179" s="25"/>
      <c r="P179" s="131"/>
      <c r="Q179" s="14"/>
      <c r="R179" s="259"/>
      <c r="S179" s="260"/>
      <c r="T179" s="260"/>
      <c r="U179" s="261"/>
      <c r="V179" s="132"/>
    </row>
    <row r="180" spans="8:22" ht="15.75" customHeight="1" x14ac:dyDescent="0.25">
      <c r="H180" s="127">
        <v>38</v>
      </c>
      <c r="I180" s="128" t="s">
        <v>232</v>
      </c>
      <c r="J180" s="129"/>
      <c r="K180" s="129"/>
      <c r="L180" s="129"/>
      <c r="M180" s="129"/>
      <c r="N180" s="130"/>
      <c r="O180" s="25"/>
      <c r="P180" s="131"/>
      <c r="Q180" s="14"/>
      <c r="R180" s="259"/>
      <c r="S180" s="260"/>
      <c r="T180" s="260"/>
      <c r="U180" s="261"/>
      <c r="V180" s="132"/>
    </row>
    <row r="181" spans="8:22" ht="15.75" customHeight="1" x14ac:dyDescent="0.25">
      <c r="H181" s="127">
        <v>39</v>
      </c>
      <c r="I181" s="128" t="s">
        <v>233</v>
      </c>
      <c r="J181" s="129"/>
      <c r="K181" s="129"/>
      <c r="L181" s="129"/>
      <c r="M181" s="129"/>
      <c r="N181" s="130"/>
      <c r="O181" s="25"/>
      <c r="P181" s="131"/>
      <c r="Q181" s="14"/>
      <c r="R181" s="259"/>
      <c r="S181" s="260"/>
      <c r="T181" s="260"/>
      <c r="U181" s="261"/>
      <c r="V181" s="132"/>
    </row>
    <row r="182" spans="8:22" ht="15.75" customHeight="1" x14ac:dyDescent="0.25">
      <c r="H182" s="127">
        <v>40</v>
      </c>
      <c r="I182" s="128" t="s">
        <v>234</v>
      </c>
      <c r="J182" s="129"/>
      <c r="K182" s="129"/>
      <c r="L182" s="129"/>
      <c r="M182" s="129"/>
      <c r="N182" s="130"/>
      <c r="O182" s="25"/>
      <c r="P182" s="131"/>
      <c r="Q182" s="14"/>
      <c r="R182" s="259"/>
      <c r="S182" s="260"/>
      <c r="T182" s="260"/>
      <c r="U182" s="261"/>
      <c r="V182" s="132"/>
    </row>
    <row r="183" spans="8:22" ht="15.75" customHeight="1" x14ac:dyDescent="0.25">
      <c r="H183" s="127">
        <v>41</v>
      </c>
      <c r="I183" s="128" t="s">
        <v>235</v>
      </c>
      <c r="J183" s="129"/>
      <c r="K183" s="129"/>
      <c r="L183" s="129"/>
      <c r="M183" s="129"/>
      <c r="N183" s="130"/>
      <c r="O183" s="25"/>
      <c r="P183" s="131"/>
      <c r="Q183" s="14"/>
      <c r="R183" s="259"/>
      <c r="S183" s="260"/>
      <c r="T183" s="260"/>
      <c r="U183" s="261"/>
      <c r="V183" s="132"/>
    </row>
    <row r="184" spans="8:22" ht="15.75" customHeight="1" x14ac:dyDescent="0.25">
      <c r="H184" s="127">
        <v>42</v>
      </c>
      <c r="I184" s="128" t="s">
        <v>236</v>
      </c>
      <c r="J184" s="129"/>
      <c r="K184" s="129"/>
      <c r="L184" s="129"/>
      <c r="M184" s="129"/>
      <c r="N184" s="130"/>
      <c r="O184" s="25"/>
      <c r="P184" s="131"/>
      <c r="Q184" s="14"/>
      <c r="R184" s="259"/>
      <c r="S184" s="260"/>
      <c r="T184" s="260"/>
      <c r="U184" s="261"/>
      <c r="V184" s="132"/>
    </row>
    <row r="185" spans="8:22" ht="15.75" customHeight="1" x14ac:dyDescent="0.25">
      <c r="H185" s="127">
        <v>43</v>
      </c>
      <c r="I185" s="128" t="s">
        <v>237</v>
      </c>
      <c r="J185" s="129"/>
      <c r="K185" s="129"/>
      <c r="L185" s="129"/>
      <c r="M185" s="129"/>
      <c r="N185" s="130"/>
      <c r="O185" s="25"/>
      <c r="P185" s="131"/>
      <c r="Q185" s="14"/>
      <c r="R185" s="259"/>
      <c r="S185" s="260"/>
      <c r="T185" s="260"/>
      <c r="U185" s="261"/>
      <c r="V185" s="132"/>
    </row>
    <row r="186" spans="8:22" ht="15.75" customHeight="1" x14ac:dyDescent="0.25">
      <c r="H186" s="127">
        <v>44</v>
      </c>
      <c r="I186" s="128" t="s">
        <v>238</v>
      </c>
      <c r="J186" s="129"/>
      <c r="K186" s="129"/>
      <c r="L186" s="129"/>
      <c r="M186" s="129"/>
      <c r="N186" s="130"/>
      <c r="O186" s="25"/>
      <c r="P186" s="131"/>
      <c r="Q186" s="14"/>
      <c r="R186" s="259"/>
      <c r="S186" s="260"/>
      <c r="T186" s="260"/>
      <c r="U186" s="261"/>
      <c r="V186" s="132"/>
    </row>
    <row r="187" spans="8:22" ht="15.75" customHeight="1" x14ac:dyDescent="0.25">
      <c r="H187" s="127">
        <v>45</v>
      </c>
      <c r="I187" s="128" t="s">
        <v>239</v>
      </c>
      <c r="J187" s="129"/>
      <c r="K187" s="129"/>
      <c r="L187" s="129"/>
      <c r="M187" s="129"/>
      <c r="N187" s="130"/>
      <c r="O187" s="25"/>
      <c r="P187" s="131"/>
      <c r="Q187" s="14"/>
      <c r="R187" s="259"/>
      <c r="S187" s="260"/>
      <c r="T187" s="260"/>
      <c r="U187" s="261"/>
      <c r="V187" s="132"/>
    </row>
    <row r="188" spans="8:22" ht="15.75" customHeight="1" x14ac:dyDescent="0.25">
      <c r="H188" s="127">
        <v>46</v>
      </c>
      <c r="I188" s="128" t="s">
        <v>240</v>
      </c>
      <c r="J188" s="129"/>
      <c r="K188" s="129"/>
      <c r="L188" s="129"/>
      <c r="M188" s="129"/>
      <c r="N188" s="130"/>
      <c r="O188" s="25"/>
      <c r="P188" s="131"/>
      <c r="Q188" s="14"/>
      <c r="R188" s="259"/>
      <c r="S188" s="260"/>
      <c r="T188" s="260"/>
      <c r="U188" s="261"/>
      <c r="V188" s="132"/>
    </row>
    <row r="189" spans="8:22" ht="15.75" customHeight="1" x14ac:dyDescent="0.25">
      <c r="H189" s="127">
        <v>47</v>
      </c>
      <c r="I189" s="128" t="s">
        <v>241</v>
      </c>
      <c r="J189" s="129"/>
      <c r="K189" s="129"/>
      <c r="L189" s="129"/>
      <c r="M189" s="129"/>
      <c r="N189" s="130"/>
      <c r="O189" s="25"/>
      <c r="P189" s="131"/>
      <c r="Q189" s="14"/>
      <c r="R189" s="259"/>
      <c r="S189" s="260"/>
      <c r="T189" s="260"/>
      <c r="U189" s="261"/>
      <c r="V189" s="132"/>
    </row>
    <row r="190" spans="8:22" ht="15.75" customHeight="1" x14ac:dyDescent="0.25">
      <c r="H190" s="127"/>
      <c r="I190" s="133" t="s">
        <v>242</v>
      </c>
      <c r="J190" s="129"/>
      <c r="K190" s="129"/>
      <c r="L190" s="129"/>
      <c r="M190" s="129"/>
      <c r="N190" s="130"/>
      <c r="O190" s="25"/>
      <c r="P190" s="131"/>
      <c r="Q190" s="14"/>
      <c r="R190" s="259"/>
      <c r="S190" s="260"/>
      <c r="T190" s="260"/>
      <c r="U190" s="261"/>
      <c r="V190" s="132"/>
    </row>
    <row r="191" spans="8:22" ht="15.75" customHeight="1" x14ac:dyDescent="0.25">
      <c r="H191" s="127">
        <v>48</v>
      </c>
      <c r="I191" s="128" t="s">
        <v>243</v>
      </c>
      <c r="J191" s="129"/>
      <c r="K191" s="129"/>
      <c r="L191" s="129"/>
      <c r="M191" s="129"/>
      <c r="N191" s="130"/>
      <c r="O191" s="25"/>
      <c r="P191" s="131"/>
      <c r="Q191" s="14"/>
      <c r="R191" s="259"/>
      <c r="S191" s="260"/>
      <c r="T191" s="260"/>
      <c r="U191" s="261"/>
      <c r="V191" s="132"/>
    </row>
    <row r="192" spans="8:22" ht="15.75" customHeight="1" x14ac:dyDescent="0.25">
      <c r="H192" s="127">
        <v>49</v>
      </c>
      <c r="I192" s="128" t="s">
        <v>244</v>
      </c>
      <c r="J192" s="129"/>
      <c r="K192" s="129"/>
      <c r="L192" s="129"/>
      <c r="M192" s="129"/>
      <c r="N192" s="130"/>
      <c r="O192" s="25"/>
      <c r="P192" s="131"/>
      <c r="Q192" s="14"/>
      <c r="R192" s="259"/>
      <c r="S192" s="260"/>
      <c r="T192" s="260"/>
      <c r="U192" s="261"/>
      <c r="V192" s="132"/>
    </row>
    <row r="193" spans="8:22" ht="15.75" customHeight="1" x14ac:dyDescent="0.25">
      <c r="H193" s="127">
        <v>50</v>
      </c>
      <c r="I193" s="128" t="s">
        <v>245</v>
      </c>
      <c r="J193" s="129"/>
      <c r="K193" s="129"/>
      <c r="L193" s="129"/>
      <c r="M193" s="129"/>
      <c r="N193" s="130"/>
      <c r="O193" s="25"/>
      <c r="P193" s="131"/>
      <c r="Q193" s="14"/>
      <c r="R193" s="259"/>
      <c r="S193" s="260"/>
      <c r="T193" s="260"/>
      <c r="U193" s="261"/>
      <c r="V193" s="132"/>
    </row>
    <row r="194" spans="8:22" ht="15.75" customHeight="1" x14ac:dyDescent="0.25">
      <c r="H194" s="127">
        <v>51</v>
      </c>
      <c r="I194" s="128" t="s">
        <v>246</v>
      </c>
      <c r="J194" s="129"/>
      <c r="K194" s="129"/>
      <c r="L194" s="129"/>
      <c r="M194" s="129"/>
      <c r="N194" s="130"/>
      <c r="O194" s="25"/>
      <c r="P194" s="131"/>
      <c r="Q194" s="14"/>
      <c r="R194" s="259"/>
      <c r="S194" s="260"/>
      <c r="T194" s="260"/>
      <c r="U194" s="261"/>
      <c r="V194" s="132"/>
    </row>
    <row r="195" spans="8:22" ht="15.75" customHeight="1" x14ac:dyDescent="0.25">
      <c r="H195" s="127"/>
      <c r="I195" s="133" t="s">
        <v>247</v>
      </c>
      <c r="J195" s="129"/>
      <c r="K195" s="129"/>
      <c r="L195" s="129"/>
      <c r="M195" s="129"/>
      <c r="N195" s="130"/>
      <c r="O195" s="25"/>
      <c r="P195" s="131"/>
      <c r="Q195" s="14"/>
      <c r="R195" s="259"/>
      <c r="S195" s="260"/>
      <c r="T195" s="260"/>
      <c r="U195" s="261"/>
      <c r="V195" s="132"/>
    </row>
    <row r="196" spans="8:22" ht="15.75" customHeight="1" x14ac:dyDescent="0.25">
      <c r="H196" s="127">
        <v>52</v>
      </c>
      <c r="I196" s="128" t="s">
        <v>248</v>
      </c>
      <c r="J196" s="129"/>
      <c r="K196" s="129"/>
      <c r="L196" s="129"/>
      <c r="M196" s="129"/>
      <c r="N196" s="130"/>
      <c r="O196" s="25"/>
      <c r="P196" s="131"/>
      <c r="Q196" s="14"/>
      <c r="R196" s="259"/>
      <c r="S196" s="260"/>
      <c r="T196" s="260"/>
      <c r="U196" s="261"/>
      <c r="V196" s="132"/>
    </row>
    <row r="197" spans="8:22" ht="15.75" customHeight="1" x14ac:dyDescent="0.25">
      <c r="H197" s="127">
        <v>53</v>
      </c>
      <c r="I197" s="128" t="s">
        <v>249</v>
      </c>
      <c r="J197" s="129"/>
      <c r="K197" s="129"/>
      <c r="L197" s="129"/>
      <c r="M197" s="129"/>
      <c r="N197" s="130"/>
      <c r="O197" s="25"/>
      <c r="P197" s="131"/>
      <c r="Q197" s="14"/>
      <c r="R197" s="259"/>
      <c r="S197" s="260"/>
      <c r="T197" s="260"/>
      <c r="U197" s="261"/>
      <c r="V197" s="132"/>
    </row>
    <row r="198" spans="8:22" ht="15.75" customHeight="1" x14ac:dyDescent="0.25">
      <c r="H198" s="127">
        <v>54</v>
      </c>
      <c r="I198" s="128" t="s">
        <v>250</v>
      </c>
      <c r="J198" s="129"/>
      <c r="K198" s="129"/>
      <c r="L198" s="129"/>
      <c r="M198" s="129"/>
      <c r="N198" s="130"/>
      <c r="O198" s="25"/>
      <c r="P198" s="131"/>
      <c r="Q198" s="14"/>
      <c r="R198" s="259"/>
      <c r="S198" s="260"/>
      <c r="T198" s="260"/>
      <c r="U198" s="261"/>
      <c r="V198" s="132"/>
    </row>
    <row r="199" spans="8:22" ht="15.75" customHeight="1" x14ac:dyDescent="0.25">
      <c r="H199" s="127"/>
      <c r="I199" s="133" t="s">
        <v>251</v>
      </c>
      <c r="J199" s="129"/>
      <c r="K199" s="129"/>
      <c r="L199" s="129"/>
      <c r="M199" s="129"/>
      <c r="N199" s="130"/>
      <c r="O199" s="25"/>
      <c r="P199" s="131"/>
      <c r="Q199" s="14"/>
      <c r="R199" s="259"/>
      <c r="S199" s="260"/>
      <c r="T199" s="260"/>
      <c r="U199" s="261"/>
      <c r="V199" s="132"/>
    </row>
    <row r="200" spans="8:22" ht="15.75" customHeight="1" x14ac:dyDescent="0.25">
      <c r="H200" s="127">
        <v>55</v>
      </c>
      <c r="I200" s="128" t="s">
        <v>252</v>
      </c>
      <c r="J200" s="129"/>
      <c r="K200" s="129"/>
      <c r="L200" s="129"/>
      <c r="M200" s="129"/>
      <c r="N200" s="130"/>
      <c r="O200" s="25"/>
      <c r="P200" s="131"/>
      <c r="Q200" s="14"/>
      <c r="R200" s="259"/>
      <c r="S200" s="260"/>
      <c r="T200" s="260"/>
      <c r="U200" s="261"/>
      <c r="V200" s="132"/>
    </row>
    <row r="201" spans="8:22" ht="15.75" customHeight="1" x14ac:dyDescent="0.25">
      <c r="H201" s="127">
        <v>56</v>
      </c>
      <c r="I201" s="128" t="s">
        <v>253</v>
      </c>
      <c r="J201" s="129"/>
      <c r="K201" s="129"/>
      <c r="L201" s="129"/>
      <c r="M201" s="129"/>
      <c r="N201" s="130"/>
      <c r="O201" s="25"/>
      <c r="P201" s="131"/>
      <c r="Q201" s="14"/>
      <c r="R201" s="259"/>
      <c r="S201" s="260"/>
      <c r="T201" s="260"/>
      <c r="U201" s="261"/>
      <c r="V201" s="132"/>
    </row>
    <row r="202" spans="8:22" ht="15.75" customHeight="1" x14ac:dyDescent="0.25">
      <c r="H202" s="127">
        <v>57</v>
      </c>
      <c r="I202" s="128" t="s">
        <v>254</v>
      </c>
      <c r="J202" s="129"/>
      <c r="K202" s="129"/>
      <c r="L202" s="129"/>
      <c r="M202" s="129"/>
      <c r="N202" s="130"/>
      <c r="O202" s="25"/>
      <c r="P202" s="131"/>
      <c r="Q202" s="14"/>
      <c r="R202" s="259"/>
      <c r="S202" s="260"/>
      <c r="T202" s="260"/>
      <c r="U202" s="261"/>
      <c r="V202" s="132"/>
    </row>
    <row r="203" spans="8:22" ht="15.75" customHeight="1" x14ac:dyDescent="0.25">
      <c r="H203" s="127">
        <v>58</v>
      </c>
      <c r="I203" s="128" t="s">
        <v>255</v>
      </c>
      <c r="J203" s="129"/>
      <c r="K203" s="129"/>
      <c r="L203" s="129"/>
      <c r="M203" s="129"/>
      <c r="N203" s="130"/>
      <c r="O203" s="25"/>
      <c r="P203" s="131"/>
      <c r="Q203" s="14"/>
      <c r="R203" s="259"/>
      <c r="S203" s="260"/>
      <c r="T203" s="260"/>
      <c r="U203" s="261"/>
      <c r="V203" s="132"/>
    </row>
    <row r="204" spans="8:22" ht="15.75" customHeight="1" x14ac:dyDescent="0.25">
      <c r="H204" s="127"/>
      <c r="I204" s="133" t="s">
        <v>256</v>
      </c>
      <c r="J204" s="129"/>
      <c r="K204" s="129"/>
      <c r="L204" s="129"/>
      <c r="M204" s="129"/>
      <c r="N204" s="130"/>
      <c r="O204" s="25"/>
      <c r="P204" s="131"/>
      <c r="Q204" s="14"/>
      <c r="R204" s="259"/>
      <c r="S204" s="260"/>
      <c r="T204" s="260"/>
      <c r="U204" s="261"/>
      <c r="V204" s="132"/>
    </row>
    <row r="205" spans="8:22" ht="15.75" customHeight="1" x14ac:dyDescent="0.25">
      <c r="H205" s="127">
        <v>59</v>
      </c>
      <c r="I205" s="128" t="s">
        <v>257</v>
      </c>
      <c r="J205" s="129"/>
      <c r="K205" s="129"/>
      <c r="L205" s="129"/>
      <c r="M205" s="129"/>
      <c r="N205" s="130"/>
      <c r="O205" s="25"/>
      <c r="P205" s="131"/>
      <c r="Q205" s="14"/>
      <c r="R205" s="259"/>
      <c r="S205" s="260"/>
      <c r="T205" s="260"/>
      <c r="U205" s="261"/>
      <c r="V205" s="132"/>
    </row>
    <row r="206" spans="8:22" ht="15.75" customHeight="1" x14ac:dyDescent="0.25">
      <c r="H206" s="127">
        <v>60</v>
      </c>
      <c r="I206" s="128" t="s">
        <v>258</v>
      </c>
      <c r="J206" s="129"/>
      <c r="K206" s="129"/>
      <c r="L206" s="129"/>
      <c r="M206" s="129"/>
      <c r="N206" s="130"/>
      <c r="O206" s="25"/>
      <c r="P206" s="131"/>
      <c r="Q206" s="14"/>
      <c r="R206" s="259"/>
      <c r="S206" s="260"/>
      <c r="T206" s="260"/>
      <c r="U206" s="261"/>
      <c r="V206" s="132"/>
    </row>
    <row r="207" spans="8:22" ht="15.75" customHeight="1" x14ac:dyDescent="0.25">
      <c r="H207" s="127">
        <v>61</v>
      </c>
      <c r="I207" s="128" t="s">
        <v>259</v>
      </c>
      <c r="J207" s="129"/>
      <c r="K207" s="129"/>
      <c r="L207" s="129"/>
      <c r="M207" s="129"/>
      <c r="N207" s="130"/>
      <c r="O207" s="25"/>
      <c r="P207" s="131"/>
      <c r="Q207" s="14"/>
      <c r="R207" s="259"/>
      <c r="S207" s="260"/>
      <c r="T207" s="260"/>
      <c r="U207" s="261"/>
      <c r="V207" s="132"/>
    </row>
    <row r="208" spans="8:22" ht="15.75" customHeight="1" x14ac:dyDescent="0.25">
      <c r="H208" s="127">
        <v>62</v>
      </c>
      <c r="I208" s="128" t="s">
        <v>260</v>
      </c>
      <c r="J208" s="129"/>
      <c r="K208" s="129"/>
      <c r="L208" s="129"/>
      <c r="M208" s="129"/>
      <c r="N208" s="130"/>
      <c r="O208" s="25"/>
      <c r="P208" s="131"/>
      <c r="Q208" s="14"/>
      <c r="R208" s="259"/>
      <c r="S208" s="260"/>
      <c r="T208" s="260"/>
      <c r="U208" s="261"/>
      <c r="V208" s="132"/>
    </row>
    <row r="209" spans="8:22" ht="15.75" customHeight="1" x14ac:dyDescent="0.25">
      <c r="H209" s="127"/>
      <c r="I209" s="133" t="s">
        <v>261</v>
      </c>
      <c r="J209" s="129"/>
      <c r="K209" s="129"/>
      <c r="L209" s="129"/>
      <c r="M209" s="129"/>
      <c r="N209" s="130"/>
      <c r="O209" s="25"/>
      <c r="P209" s="131"/>
      <c r="Q209" s="14"/>
      <c r="R209" s="259"/>
      <c r="S209" s="260"/>
      <c r="T209" s="260"/>
      <c r="U209" s="261"/>
      <c r="V209" s="132"/>
    </row>
    <row r="210" spans="8:22" ht="15.75" customHeight="1" x14ac:dyDescent="0.25">
      <c r="H210" s="127">
        <v>63</v>
      </c>
      <c r="I210" s="128" t="s">
        <v>262</v>
      </c>
      <c r="J210" s="129"/>
      <c r="K210" s="129"/>
      <c r="L210" s="129"/>
      <c r="M210" s="129"/>
      <c r="N210" s="130"/>
      <c r="O210" s="25"/>
      <c r="P210" s="131"/>
      <c r="Q210" s="14"/>
      <c r="R210" s="259"/>
      <c r="S210" s="260"/>
      <c r="T210" s="260"/>
      <c r="U210" s="261"/>
      <c r="V210" s="132"/>
    </row>
    <row r="211" spans="8:22" ht="15.75" customHeight="1" x14ac:dyDescent="0.25">
      <c r="H211" s="127">
        <v>64</v>
      </c>
      <c r="I211" s="128" t="s">
        <v>263</v>
      </c>
      <c r="J211" s="129"/>
      <c r="K211" s="129"/>
      <c r="L211" s="129"/>
      <c r="M211" s="129"/>
      <c r="N211" s="130"/>
      <c r="O211" s="25"/>
      <c r="P211" s="131"/>
      <c r="Q211" s="14"/>
      <c r="R211" s="259"/>
      <c r="S211" s="260"/>
      <c r="T211" s="260"/>
      <c r="U211" s="261"/>
      <c r="V211" s="132"/>
    </row>
    <row r="212" spans="8:22" ht="15.75" customHeight="1" x14ac:dyDescent="0.25">
      <c r="H212" s="127">
        <v>65</v>
      </c>
      <c r="I212" s="128" t="s">
        <v>264</v>
      </c>
      <c r="J212" s="134"/>
      <c r="K212" s="129"/>
      <c r="L212" s="129"/>
      <c r="M212" s="129"/>
      <c r="N212" s="130"/>
      <c r="O212" s="25"/>
      <c r="P212" s="131"/>
      <c r="Q212" s="14"/>
      <c r="R212" s="259"/>
      <c r="S212" s="260"/>
      <c r="T212" s="260"/>
      <c r="U212" s="261"/>
      <c r="V212" s="132"/>
    </row>
    <row r="213" spans="8:22" ht="15.75" customHeight="1" x14ac:dyDescent="0.25">
      <c r="H213" s="127">
        <v>66</v>
      </c>
      <c r="I213" s="128" t="s">
        <v>265</v>
      </c>
      <c r="J213" s="134"/>
      <c r="K213" s="129"/>
      <c r="L213" s="129"/>
      <c r="M213" s="129"/>
      <c r="N213" s="130"/>
      <c r="O213" s="25"/>
      <c r="P213" s="131"/>
      <c r="Q213" s="14"/>
      <c r="R213" s="259"/>
      <c r="S213" s="260"/>
      <c r="T213" s="260"/>
      <c r="U213" s="261"/>
      <c r="V213" s="132"/>
    </row>
    <row r="214" spans="8:22" ht="15.75" customHeight="1" x14ac:dyDescent="0.25">
      <c r="H214" s="127">
        <v>67</v>
      </c>
      <c r="I214" s="128" t="s">
        <v>266</v>
      </c>
      <c r="J214" s="134"/>
      <c r="K214" s="129"/>
      <c r="L214" s="129"/>
      <c r="M214" s="129"/>
      <c r="N214" s="130"/>
      <c r="O214" s="25"/>
      <c r="P214" s="131"/>
      <c r="Q214" s="14"/>
      <c r="R214" s="259"/>
      <c r="S214" s="260"/>
      <c r="T214" s="260"/>
      <c r="U214" s="261"/>
      <c r="V214" s="132"/>
    </row>
    <row r="215" spans="8:22" ht="15.75" customHeight="1" x14ac:dyDescent="0.25">
      <c r="H215" s="127">
        <v>68</v>
      </c>
      <c r="I215" s="128" t="s">
        <v>267</v>
      </c>
      <c r="J215" s="134"/>
      <c r="K215" s="129"/>
      <c r="L215" s="129"/>
      <c r="M215" s="129"/>
      <c r="N215" s="130"/>
      <c r="O215" s="25"/>
      <c r="P215" s="131"/>
      <c r="Q215" s="14"/>
      <c r="R215" s="259"/>
      <c r="S215" s="260"/>
      <c r="T215" s="260"/>
      <c r="U215" s="261"/>
      <c r="V215" s="132"/>
    </row>
    <row r="216" spans="8:22" ht="15.75" customHeight="1" x14ac:dyDescent="0.25">
      <c r="H216" s="127">
        <v>69</v>
      </c>
      <c r="I216" s="128" t="s">
        <v>268</v>
      </c>
      <c r="J216" s="134"/>
      <c r="K216" s="129"/>
      <c r="L216" s="129"/>
      <c r="M216" s="129"/>
      <c r="N216" s="130"/>
      <c r="O216" s="25"/>
      <c r="P216" s="131"/>
      <c r="Q216" s="14"/>
      <c r="R216" s="259"/>
      <c r="S216" s="260"/>
      <c r="T216" s="260"/>
      <c r="U216" s="261"/>
      <c r="V216" s="132"/>
    </row>
    <row r="217" spans="8:22" ht="15.75" customHeight="1" x14ac:dyDescent="0.25">
      <c r="H217" s="127">
        <v>70</v>
      </c>
      <c r="I217" s="128" t="s">
        <v>269</v>
      </c>
      <c r="J217" s="134"/>
      <c r="K217" s="129"/>
      <c r="L217" s="129"/>
      <c r="M217" s="129"/>
      <c r="N217" s="130"/>
      <c r="O217" s="25"/>
      <c r="P217" s="131"/>
      <c r="Q217" s="14"/>
      <c r="R217" s="259"/>
      <c r="S217" s="260"/>
      <c r="T217" s="260"/>
      <c r="U217" s="261"/>
      <c r="V217" s="132"/>
    </row>
    <row r="218" spans="8:22" ht="15.75" customHeight="1" x14ac:dyDescent="0.25">
      <c r="H218" s="127">
        <v>71</v>
      </c>
      <c r="I218" s="128" t="s">
        <v>270</v>
      </c>
      <c r="J218" s="134"/>
      <c r="K218" s="129"/>
      <c r="L218" s="129"/>
      <c r="M218" s="129"/>
      <c r="N218" s="130"/>
      <c r="O218" s="25"/>
      <c r="P218" s="131"/>
      <c r="Q218" s="14"/>
      <c r="R218" s="259"/>
      <c r="S218" s="260"/>
      <c r="T218" s="260"/>
      <c r="U218" s="261"/>
      <c r="V218" s="132"/>
    </row>
    <row r="219" spans="8:22" ht="15.75" customHeight="1" x14ac:dyDescent="0.25">
      <c r="H219" s="127">
        <v>72</v>
      </c>
      <c r="I219" s="128" t="s">
        <v>271</v>
      </c>
      <c r="J219" s="134"/>
      <c r="K219" s="129"/>
      <c r="L219" s="129"/>
      <c r="M219" s="129"/>
      <c r="N219" s="130"/>
      <c r="O219" s="25"/>
      <c r="P219" s="131"/>
      <c r="Q219" s="14"/>
      <c r="R219" s="259"/>
      <c r="S219" s="260"/>
      <c r="T219" s="260"/>
      <c r="U219" s="261"/>
      <c r="V219" s="132"/>
    </row>
    <row r="220" spans="8:22" ht="15.75" customHeight="1" x14ac:dyDescent="0.25">
      <c r="H220" s="127">
        <v>73</v>
      </c>
      <c r="I220" s="128" t="s">
        <v>272</v>
      </c>
      <c r="J220" s="134"/>
      <c r="K220" s="129"/>
      <c r="L220" s="129"/>
      <c r="M220" s="129"/>
      <c r="N220" s="130"/>
      <c r="O220" s="25"/>
      <c r="P220" s="131"/>
      <c r="Q220" s="14"/>
      <c r="R220" s="259"/>
      <c r="S220" s="260"/>
      <c r="T220" s="260"/>
      <c r="U220" s="261"/>
      <c r="V220" s="132"/>
    </row>
    <row r="221" spans="8:22" ht="15.75" customHeight="1" x14ac:dyDescent="0.25">
      <c r="H221" s="135">
        <v>74</v>
      </c>
      <c r="I221" s="128" t="s">
        <v>273</v>
      </c>
      <c r="J221" s="134"/>
      <c r="K221" s="129"/>
      <c r="L221" s="129"/>
      <c r="M221" s="129"/>
      <c r="N221" s="130"/>
      <c r="O221" s="25"/>
      <c r="P221" s="131"/>
      <c r="Q221" s="14"/>
      <c r="R221" s="259"/>
      <c r="S221" s="260"/>
      <c r="T221" s="260"/>
      <c r="U221" s="261"/>
      <c r="V221" s="132"/>
    </row>
    <row r="222" spans="8:22" ht="15.75" customHeight="1" x14ac:dyDescent="0.25">
      <c r="H222" s="135">
        <v>75</v>
      </c>
      <c r="I222" s="128" t="s">
        <v>274</v>
      </c>
      <c r="J222" s="134"/>
      <c r="K222" s="129"/>
      <c r="L222" s="129"/>
      <c r="M222" s="129"/>
      <c r="N222" s="130"/>
      <c r="O222" s="25"/>
      <c r="P222" s="131"/>
      <c r="Q222" s="14"/>
      <c r="R222" s="259"/>
      <c r="S222" s="260"/>
      <c r="T222" s="260"/>
      <c r="U222" s="261"/>
      <c r="V222" s="132"/>
    </row>
    <row r="223" spans="8:22" ht="15.75" customHeight="1" x14ac:dyDescent="0.25">
      <c r="H223" s="127"/>
      <c r="I223" s="133" t="s">
        <v>275</v>
      </c>
      <c r="J223" s="136"/>
      <c r="K223" s="129"/>
      <c r="L223" s="129"/>
      <c r="M223" s="129"/>
      <c r="N223" s="130"/>
      <c r="O223" s="25"/>
      <c r="P223" s="131"/>
      <c r="Q223" s="14"/>
      <c r="R223" s="259"/>
      <c r="S223" s="260"/>
      <c r="T223" s="260"/>
      <c r="U223" s="261"/>
      <c r="V223" s="132"/>
    </row>
    <row r="224" spans="8:22" ht="15.75" customHeight="1" x14ac:dyDescent="0.25">
      <c r="H224" s="127">
        <v>74</v>
      </c>
      <c r="I224" s="128" t="s">
        <v>276</v>
      </c>
      <c r="J224" s="134"/>
      <c r="K224" s="129"/>
      <c r="L224" s="129"/>
      <c r="M224" s="129"/>
      <c r="N224" s="130"/>
      <c r="O224" s="25"/>
      <c r="P224" s="131"/>
      <c r="Q224" s="14"/>
      <c r="R224" s="259"/>
      <c r="S224" s="260"/>
      <c r="T224" s="260"/>
      <c r="U224" s="261"/>
      <c r="V224" s="132"/>
    </row>
    <row r="225" spans="8:22" ht="15.75" customHeight="1" x14ac:dyDescent="0.25">
      <c r="H225" s="127">
        <v>75</v>
      </c>
      <c r="I225" s="128" t="s">
        <v>277</v>
      </c>
      <c r="J225" s="134"/>
      <c r="K225" s="129"/>
      <c r="L225" s="129"/>
      <c r="M225" s="129"/>
      <c r="N225" s="130"/>
      <c r="O225" s="25"/>
      <c r="P225" s="131"/>
      <c r="Q225" s="14"/>
      <c r="R225" s="259"/>
      <c r="S225" s="260"/>
      <c r="T225" s="260"/>
      <c r="U225" s="261"/>
      <c r="V225" s="132"/>
    </row>
    <row r="226" spans="8:22" ht="15.75" customHeight="1" x14ac:dyDescent="0.25">
      <c r="H226" s="127">
        <v>76</v>
      </c>
      <c r="I226" s="128" t="s">
        <v>278</v>
      </c>
      <c r="J226" s="134"/>
      <c r="K226" s="129"/>
      <c r="L226" s="129"/>
      <c r="M226" s="129"/>
      <c r="N226" s="130"/>
      <c r="O226" s="25"/>
      <c r="P226" s="131"/>
      <c r="Q226" s="14"/>
      <c r="R226" s="259"/>
      <c r="S226" s="260"/>
      <c r="T226" s="260"/>
      <c r="U226" s="261"/>
      <c r="V226" s="132"/>
    </row>
    <row r="227" spans="8:22" ht="15.75" customHeight="1" x14ac:dyDescent="0.25">
      <c r="H227" s="127">
        <v>77</v>
      </c>
      <c r="I227" s="128" t="s">
        <v>279</v>
      </c>
      <c r="J227" s="134"/>
      <c r="K227" s="129"/>
      <c r="L227" s="129"/>
      <c r="M227" s="129"/>
      <c r="N227" s="130"/>
      <c r="O227" s="25"/>
      <c r="P227" s="131"/>
      <c r="Q227" s="14"/>
      <c r="R227" s="259"/>
      <c r="S227" s="260"/>
      <c r="T227" s="260"/>
      <c r="U227" s="261"/>
      <c r="V227" s="132"/>
    </row>
    <row r="228" spans="8:22" ht="15.75" customHeight="1" x14ac:dyDescent="0.25">
      <c r="H228" s="127">
        <v>78</v>
      </c>
      <c r="I228" s="128" t="s">
        <v>280</v>
      </c>
      <c r="J228" s="134"/>
      <c r="K228" s="129"/>
      <c r="L228" s="129"/>
      <c r="M228" s="129"/>
      <c r="N228" s="130"/>
      <c r="O228" s="25"/>
      <c r="P228" s="131"/>
      <c r="Q228" s="14"/>
      <c r="R228" s="259"/>
      <c r="S228" s="260"/>
      <c r="T228" s="260"/>
      <c r="U228" s="261"/>
      <c r="V228" s="132"/>
    </row>
    <row r="229" spans="8:22" ht="15.75" customHeight="1" x14ac:dyDescent="0.25">
      <c r="H229" s="127">
        <v>79</v>
      </c>
      <c r="I229" s="128" t="s">
        <v>281</v>
      </c>
      <c r="J229" s="134"/>
      <c r="K229" s="129"/>
      <c r="L229" s="129"/>
      <c r="M229" s="129"/>
      <c r="N229" s="130"/>
      <c r="O229" s="25"/>
      <c r="P229" s="131"/>
      <c r="Q229" s="14"/>
      <c r="R229" s="259"/>
      <c r="S229" s="260"/>
      <c r="T229" s="260"/>
      <c r="U229" s="261"/>
      <c r="V229" s="132"/>
    </row>
    <row r="230" spans="8:22" ht="15.75" customHeight="1" x14ac:dyDescent="0.25">
      <c r="H230" s="127">
        <v>80</v>
      </c>
      <c r="I230" s="128" t="s">
        <v>282</v>
      </c>
      <c r="J230" s="134"/>
      <c r="K230" s="129"/>
      <c r="L230" s="129"/>
      <c r="M230" s="129"/>
      <c r="N230" s="130"/>
      <c r="O230" s="25"/>
      <c r="P230" s="131"/>
      <c r="Q230" s="14"/>
      <c r="R230" s="259"/>
      <c r="S230" s="260"/>
      <c r="T230" s="260"/>
      <c r="U230" s="261"/>
      <c r="V230" s="132"/>
    </row>
    <row r="231" spans="8:22" ht="15.75" customHeight="1" x14ac:dyDescent="0.25">
      <c r="H231" s="127">
        <v>81</v>
      </c>
      <c r="I231" s="128" t="s">
        <v>283</v>
      </c>
      <c r="J231" s="134"/>
      <c r="K231" s="129"/>
      <c r="L231" s="129"/>
      <c r="M231" s="129"/>
      <c r="N231" s="130"/>
      <c r="O231" s="25"/>
      <c r="P231" s="131"/>
      <c r="Q231" s="14"/>
      <c r="R231" s="259"/>
      <c r="S231" s="260"/>
      <c r="T231" s="260"/>
      <c r="U231" s="261"/>
      <c r="V231" s="132"/>
    </row>
    <row r="232" spans="8:22" ht="15.75" customHeight="1" x14ac:dyDescent="0.25">
      <c r="H232" s="127">
        <v>82</v>
      </c>
      <c r="I232" s="128" t="s">
        <v>284</v>
      </c>
      <c r="J232" s="134"/>
      <c r="K232" s="129"/>
      <c r="L232" s="129"/>
      <c r="M232" s="129"/>
      <c r="N232" s="130"/>
      <c r="O232" s="25"/>
      <c r="P232" s="131"/>
      <c r="Q232" s="14"/>
      <c r="R232" s="259"/>
      <c r="S232" s="260"/>
      <c r="T232" s="260"/>
      <c r="U232" s="261"/>
      <c r="V232" s="132"/>
    </row>
    <row r="233" spans="8:22" ht="15.75" customHeight="1" x14ac:dyDescent="0.25">
      <c r="H233" s="127">
        <v>83</v>
      </c>
      <c r="I233" s="128" t="s">
        <v>285</v>
      </c>
      <c r="J233" s="134"/>
      <c r="K233" s="129"/>
      <c r="L233" s="129"/>
      <c r="M233" s="129"/>
      <c r="N233" s="130"/>
      <c r="O233" s="25"/>
      <c r="P233" s="131"/>
      <c r="Q233" s="14"/>
      <c r="R233" s="259"/>
      <c r="S233" s="260"/>
      <c r="T233" s="260"/>
      <c r="U233" s="261"/>
      <c r="V233" s="132"/>
    </row>
    <row r="234" spans="8:22" ht="15.75" customHeight="1" x14ac:dyDescent="0.25">
      <c r="H234" s="127">
        <v>84</v>
      </c>
      <c r="I234" s="128" t="s">
        <v>286</v>
      </c>
      <c r="J234" s="134"/>
      <c r="K234" s="129"/>
      <c r="L234" s="129"/>
      <c r="M234" s="129"/>
      <c r="N234" s="130"/>
      <c r="O234" s="25"/>
      <c r="P234" s="131"/>
      <c r="Q234" s="14"/>
      <c r="R234" s="259"/>
      <c r="S234" s="260"/>
      <c r="T234" s="260"/>
      <c r="U234" s="261"/>
      <c r="V234" s="132"/>
    </row>
    <row r="235" spans="8:22" ht="15.75" customHeight="1" x14ac:dyDescent="0.25">
      <c r="H235" s="127">
        <v>85</v>
      </c>
      <c r="I235" s="128" t="s">
        <v>287</v>
      </c>
      <c r="J235" s="134"/>
      <c r="K235" s="129"/>
      <c r="L235" s="129"/>
      <c r="M235" s="129"/>
      <c r="N235" s="130"/>
      <c r="O235" s="25"/>
      <c r="P235" s="131"/>
      <c r="Q235" s="14"/>
      <c r="R235" s="259"/>
      <c r="S235" s="260"/>
      <c r="T235" s="260"/>
      <c r="U235" s="261"/>
      <c r="V235" s="132"/>
    </row>
    <row r="236" spans="8:22" ht="15.75" customHeight="1" x14ac:dyDescent="0.25">
      <c r="H236" s="127">
        <v>86</v>
      </c>
      <c r="I236" s="128" t="s">
        <v>288</v>
      </c>
      <c r="J236" s="134"/>
      <c r="K236" s="129"/>
      <c r="L236" s="129"/>
      <c r="M236" s="129"/>
      <c r="N236" s="130"/>
      <c r="O236" s="25"/>
      <c r="P236" s="131"/>
      <c r="Q236" s="14"/>
      <c r="R236" s="259"/>
      <c r="S236" s="260"/>
      <c r="T236" s="260"/>
      <c r="U236" s="261"/>
      <c r="V236" s="132"/>
    </row>
    <row r="237" spans="8:22" ht="15.75" customHeight="1" x14ac:dyDescent="0.25">
      <c r="H237" s="127">
        <v>87</v>
      </c>
      <c r="I237" s="128" t="s">
        <v>289</v>
      </c>
      <c r="J237" s="134"/>
      <c r="K237" s="129"/>
      <c r="L237" s="129"/>
      <c r="M237" s="129"/>
      <c r="N237" s="130"/>
      <c r="O237" s="25"/>
      <c r="P237" s="131"/>
      <c r="Q237" s="14"/>
      <c r="R237" s="259"/>
      <c r="S237" s="260"/>
      <c r="T237" s="260"/>
      <c r="U237" s="261"/>
      <c r="V237" s="132"/>
    </row>
    <row r="238" spans="8:22" ht="15.75" customHeight="1" x14ac:dyDescent="0.25">
      <c r="H238" s="127">
        <v>88</v>
      </c>
      <c r="I238" s="128" t="s">
        <v>290</v>
      </c>
      <c r="J238" s="134"/>
      <c r="K238" s="129"/>
      <c r="L238" s="129"/>
      <c r="M238" s="129"/>
      <c r="N238" s="130"/>
      <c r="O238" s="25"/>
      <c r="P238" s="131"/>
      <c r="Q238" s="14"/>
      <c r="R238" s="259"/>
      <c r="S238" s="260"/>
      <c r="T238" s="260"/>
      <c r="U238" s="261"/>
      <c r="V238" s="132"/>
    </row>
    <row r="239" spans="8:22" ht="15.75" customHeight="1" x14ac:dyDescent="0.25">
      <c r="H239" s="127">
        <v>89</v>
      </c>
      <c r="I239" s="128" t="s">
        <v>291</v>
      </c>
      <c r="J239" s="134"/>
      <c r="K239" s="129"/>
      <c r="L239" s="129"/>
      <c r="M239" s="129"/>
      <c r="N239" s="130"/>
      <c r="O239" s="25"/>
      <c r="P239" s="131"/>
      <c r="Q239" s="14"/>
      <c r="R239" s="259"/>
      <c r="S239" s="260"/>
      <c r="T239" s="260"/>
      <c r="U239" s="261"/>
      <c r="V239" s="132"/>
    </row>
    <row r="240" spans="8:22" ht="15.75" customHeight="1" x14ac:dyDescent="0.25">
      <c r="H240" s="127">
        <v>90</v>
      </c>
      <c r="I240" s="128" t="s">
        <v>292</v>
      </c>
      <c r="J240" s="134"/>
      <c r="K240" s="129"/>
      <c r="L240" s="129"/>
      <c r="M240" s="129"/>
      <c r="N240" s="130"/>
      <c r="O240" s="25"/>
      <c r="P240" s="131"/>
      <c r="Q240" s="14"/>
      <c r="R240" s="259"/>
      <c r="S240" s="260"/>
      <c r="T240" s="260"/>
      <c r="U240" s="261"/>
      <c r="V240" s="132"/>
    </row>
    <row r="241" spans="8:22" ht="15.75" customHeight="1" x14ac:dyDescent="0.25">
      <c r="H241" s="127">
        <v>91</v>
      </c>
      <c r="I241" s="128" t="s">
        <v>293</v>
      </c>
      <c r="J241" s="134"/>
      <c r="K241" s="129"/>
      <c r="L241" s="129"/>
      <c r="M241" s="129"/>
      <c r="N241" s="130"/>
      <c r="O241" s="25"/>
      <c r="P241" s="131"/>
      <c r="Q241" s="14"/>
      <c r="R241" s="259"/>
      <c r="S241" s="260"/>
      <c r="T241" s="260"/>
      <c r="U241" s="261"/>
      <c r="V241" s="132"/>
    </row>
    <row r="242" spans="8:22" ht="15.75" customHeight="1" x14ac:dyDescent="0.25">
      <c r="H242" s="127"/>
      <c r="I242" s="133" t="s">
        <v>294</v>
      </c>
      <c r="J242" s="136"/>
      <c r="K242" s="129"/>
      <c r="L242" s="129"/>
      <c r="M242" s="129"/>
      <c r="N242" s="130"/>
      <c r="O242" s="25"/>
      <c r="P242" s="131"/>
      <c r="Q242" s="14"/>
      <c r="R242" s="259"/>
      <c r="S242" s="260"/>
      <c r="T242" s="260"/>
      <c r="U242" s="261"/>
      <c r="V242" s="132"/>
    </row>
    <row r="243" spans="8:22" ht="15.75" customHeight="1" x14ac:dyDescent="0.25">
      <c r="H243" s="127">
        <v>92</v>
      </c>
      <c r="I243" s="128" t="s">
        <v>295</v>
      </c>
      <c r="J243" s="134"/>
      <c r="K243" s="129"/>
      <c r="L243" s="129"/>
      <c r="M243" s="129"/>
      <c r="N243" s="130"/>
      <c r="O243" s="25"/>
      <c r="P243" s="131"/>
      <c r="Q243" s="14"/>
      <c r="R243" s="259"/>
      <c r="S243" s="260"/>
      <c r="T243" s="260"/>
      <c r="U243" s="261"/>
      <c r="V243" s="132"/>
    </row>
    <row r="244" spans="8:22" ht="15.75" customHeight="1" x14ac:dyDescent="0.25">
      <c r="H244" s="127">
        <v>93</v>
      </c>
      <c r="I244" s="128" t="s">
        <v>296</v>
      </c>
      <c r="J244" s="134"/>
      <c r="K244" s="129"/>
      <c r="L244" s="129"/>
      <c r="M244" s="129"/>
      <c r="N244" s="130"/>
      <c r="O244" s="25"/>
      <c r="P244" s="131"/>
      <c r="Q244" s="14"/>
      <c r="R244" s="259"/>
      <c r="S244" s="260"/>
      <c r="T244" s="260"/>
      <c r="U244" s="261"/>
      <c r="V244" s="132"/>
    </row>
    <row r="245" spans="8:22" ht="15.75" customHeight="1" x14ac:dyDescent="0.25">
      <c r="H245" s="127">
        <v>94</v>
      </c>
      <c r="I245" s="128" t="s">
        <v>297</v>
      </c>
      <c r="J245" s="134"/>
      <c r="K245" s="129"/>
      <c r="L245" s="129"/>
      <c r="M245" s="129"/>
      <c r="N245" s="130"/>
      <c r="O245" s="25"/>
      <c r="P245" s="131"/>
      <c r="Q245" s="14"/>
      <c r="R245" s="259"/>
      <c r="S245" s="260"/>
      <c r="T245" s="260"/>
      <c r="U245" s="261"/>
      <c r="V245" s="132"/>
    </row>
    <row r="246" spans="8:22" ht="15.75" customHeight="1" x14ac:dyDescent="0.25">
      <c r="H246" s="127">
        <v>95</v>
      </c>
      <c r="I246" s="128" t="s">
        <v>298</v>
      </c>
      <c r="J246" s="134"/>
      <c r="K246" s="129"/>
      <c r="L246" s="129"/>
      <c r="M246" s="129"/>
      <c r="N246" s="130"/>
      <c r="O246" s="25"/>
      <c r="P246" s="131"/>
      <c r="Q246" s="14"/>
      <c r="R246" s="259"/>
      <c r="S246" s="260"/>
      <c r="T246" s="260"/>
      <c r="U246" s="261"/>
      <c r="V246" s="132"/>
    </row>
    <row r="247" spans="8:22" ht="15.75" customHeight="1" x14ac:dyDescent="0.25">
      <c r="H247" s="127">
        <v>96</v>
      </c>
      <c r="I247" s="128" t="s">
        <v>299</v>
      </c>
      <c r="J247" s="134"/>
      <c r="K247" s="129"/>
      <c r="L247" s="129"/>
      <c r="M247" s="129"/>
      <c r="N247" s="130"/>
      <c r="O247" s="25"/>
      <c r="P247" s="131"/>
      <c r="Q247" s="14"/>
      <c r="R247" s="259"/>
      <c r="S247" s="260"/>
      <c r="T247" s="260"/>
      <c r="U247" s="261"/>
      <c r="V247" s="132"/>
    </row>
    <row r="248" spans="8:22" ht="15.75" customHeight="1" x14ac:dyDescent="0.25">
      <c r="H248" s="127">
        <v>97</v>
      </c>
      <c r="I248" s="128" t="s">
        <v>300</v>
      </c>
      <c r="J248" s="134"/>
      <c r="K248" s="129"/>
      <c r="L248" s="129"/>
      <c r="M248" s="129"/>
      <c r="N248" s="130"/>
      <c r="O248" s="25"/>
      <c r="P248" s="131"/>
      <c r="Q248" s="14"/>
      <c r="R248" s="259"/>
      <c r="S248" s="260"/>
      <c r="T248" s="260"/>
      <c r="U248" s="261"/>
      <c r="V248" s="132"/>
    </row>
    <row r="249" spans="8:22" ht="15.75" customHeight="1" x14ac:dyDescent="0.25">
      <c r="H249" s="127">
        <v>98</v>
      </c>
      <c r="I249" s="128" t="s">
        <v>301</v>
      </c>
      <c r="J249" s="129"/>
      <c r="K249" s="129"/>
      <c r="L249" s="129"/>
      <c r="M249" s="129"/>
      <c r="N249" s="130"/>
      <c r="O249" s="25"/>
      <c r="P249" s="131"/>
      <c r="Q249" s="14"/>
      <c r="R249" s="259"/>
      <c r="S249" s="260"/>
      <c r="T249" s="260"/>
      <c r="U249" s="261"/>
      <c r="V249" s="132"/>
    </row>
    <row r="250" spans="8:22" ht="15.75" customHeight="1" x14ac:dyDescent="0.25">
      <c r="H250" s="127"/>
      <c r="I250" s="133" t="s">
        <v>302</v>
      </c>
      <c r="J250" s="129"/>
      <c r="K250" s="129"/>
      <c r="L250" s="129"/>
      <c r="M250" s="129"/>
      <c r="N250" s="130"/>
      <c r="O250" s="25"/>
      <c r="P250" s="131"/>
      <c r="Q250" s="14"/>
      <c r="R250" s="259"/>
      <c r="S250" s="260"/>
      <c r="T250" s="260"/>
      <c r="U250" s="261"/>
      <c r="V250" s="132"/>
    </row>
    <row r="251" spans="8:22" ht="15.75" customHeight="1" x14ac:dyDescent="0.25">
      <c r="H251" s="127">
        <v>99</v>
      </c>
      <c r="I251" s="128" t="s">
        <v>303</v>
      </c>
      <c r="J251" s="129"/>
      <c r="K251" s="129"/>
      <c r="L251" s="129"/>
      <c r="M251" s="129"/>
      <c r="N251" s="130"/>
      <c r="O251" s="25"/>
      <c r="P251" s="131"/>
      <c r="Q251" s="14"/>
      <c r="R251" s="259"/>
      <c r="S251" s="260"/>
      <c r="T251" s="260"/>
      <c r="U251" s="261"/>
      <c r="V251" s="132"/>
    </row>
    <row r="252" spans="8:22" ht="15.75" customHeight="1" x14ac:dyDescent="0.25">
      <c r="H252" s="127">
        <v>100</v>
      </c>
      <c r="I252" s="128" t="s">
        <v>304</v>
      </c>
      <c r="J252" s="129"/>
      <c r="K252" s="129"/>
      <c r="L252" s="129"/>
      <c r="M252" s="129"/>
      <c r="N252" s="130"/>
      <c r="O252" s="25"/>
      <c r="P252" s="131"/>
      <c r="Q252" s="14"/>
      <c r="R252" s="259"/>
      <c r="S252" s="260"/>
      <c r="T252" s="260"/>
      <c r="U252" s="261"/>
      <c r="V252" s="132"/>
    </row>
    <row r="253" spans="8:22" ht="15.75" customHeight="1" x14ac:dyDescent="0.25">
      <c r="H253" s="127">
        <v>101</v>
      </c>
      <c r="I253" s="128" t="s">
        <v>305</v>
      </c>
      <c r="J253" s="129"/>
      <c r="K253" s="129"/>
      <c r="L253" s="129"/>
      <c r="M253" s="129"/>
      <c r="N253" s="130"/>
      <c r="O253" s="25"/>
      <c r="P253" s="131"/>
      <c r="Q253" s="14"/>
      <c r="R253" s="259"/>
      <c r="S253" s="260"/>
      <c r="T253" s="260"/>
      <c r="U253" s="261"/>
      <c r="V253" s="132"/>
    </row>
    <row r="254" spans="8:22" ht="15.75" customHeight="1" x14ac:dyDescent="0.25">
      <c r="H254" s="127">
        <v>102</v>
      </c>
      <c r="I254" s="128" t="s">
        <v>306</v>
      </c>
      <c r="J254" s="129"/>
      <c r="K254" s="129"/>
      <c r="L254" s="129"/>
      <c r="M254" s="129"/>
      <c r="N254" s="130"/>
      <c r="O254" s="25"/>
      <c r="P254" s="131"/>
      <c r="Q254" s="14"/>
      <c r="R254" s="259"/>
      <c r="S254" s="260"/>
      <c r="T254" s="260"/>
      <c r="U254" s="261"/>
      <c r="V254" s="132"/>
    </row>
    <row r="255" spans="8:22" ht="15.75" customHeight="1" x14ac:dyDescent="0.25">
      <c r="H255" s="127">
        <v>103</v>
      </c>
      <c r="I255" s="128" t="s">
        <v>307</v>
      </c>
      <c r="J255" s="129"/>
      <c r="K255" s="129"/>
      <c r="L255" s="129"/>
      <c r="M255" s="129"/>
      <c r="N255" s="130"/>
      <c r="O255" s="25"/>
      <c r="P255" s="131"/>
      <c r="Q255" s="14"/>
      <c r="R255" s="259"/>
      <c r="S255" s="260"/>
      <c r="T255" s="260"/>
      <c r="U255" s="261"/>
      <c r="V255" s="132"/>
    </row>
    <row r="256" spans="8:22" ht="34.5" customHeight="1" x14ac:dyDescent="0.25">
      <c r="H256" s="127">
        <v>104</v>
      </c>
      <c r="I256" s="128" t="s">
        <v>308</v>
      </c>
      <c r="J256" s="129"/>
      <c r="K256" s="129"/>
      <c r="L256" s="129"/>
      <c r="M256" s="129"/>
      <c r="N256" s="130"/>
      <c r="O256" s="25"/>
      <c r="P256" s="131"/>
      <c r="Q256" s="14"/>
      <c r="R256" s="259"/>
      <c r="S256" s="260"/>
      <c r="T256" s="260"/>
      <c r="U256" s="261"/>
      <c r="V256" s="132"/>
    </row>
    <row r="257" spans="8:22" ht="26.25" customHeight="1" x14ac:dyDescent="0.25">
      <c r="H257" s="127">
        <v>105</v>
      </c>
      <c r="I257" s="128" t="s">
        <v>309</v>
      </c>
      <c r="J257" s="129"/>
      <c r="K257" s="129"/>
      <c r="L257" s="129"/>
      <c r="M257" s="129"/>
      <c r="N257" s="130"/>
      <c r="O257" s="25"/>
      <c r="P257" s="131"/>
      <c r="Q257" s="14"/>
      <c r="R257" s="259"/>
      <c r="S257" s="260"/>
      <c r="T257" s="260"/>
      <c r="U257" s="261"/>
      <c r="V257" s="132"/>
    </row>
    <row r="258" spans="8:22" ht="15.75" customHeight="1" x14ac:dyDescent="0.25">
      <c r="H258" s="127">
        <v>106</v>
      </c>
      <c r="I258" s="128" t="s">
        <v>310</v>
      </c>
      <c r="J258" s="129"/>
      <c r="K258" s="129"/>
      <c r="L258" s="129"/>
      <c r="M258" s="129"/>
      <c r="N258" s="130"/>
      <c r="O258" s="25"/>
      <c r="P258" s="131"/>
      <c r="Q258" s="14"/>
      <c r="R258" s="259"/>
      <c r="S258" s="260"/>
      <c r="T258" s="260"/>
      <c r="U258" s="261"/>
      <c r="V258" s="132"/>
    </row>
    <row r="259" spans="8:22" ht="34.5" customHeight="1" x14ac:dyDescent="0.25">
      <c r="H259" s="127">
        <v>107</v>
      </c>
      <c r="I259" s="128" t="s">
        <v>311</v>
      </c>
      <c r="J259" s="129"/>
      <c r="K259" s="129"/>
      <c r="L259" s="129"/>
      <c r="M259" s="129"/>
      <c r="N259" s="130"/>
      <c r="O259" s="25"/>
      <c r="P259" s="131"/>
      <c r="Q259" s="14"/>
      <c r="R259" s="259"/>
      <c r="S259" s="260"/>
      <c r="T259" s="260"/>
      <c r="U259" s="261"/>
      <c r="V259" s="132"/>
    </row>
    <row r="260" spans="8:22" ht="36.75" customHeight="1" x14ac:dyDescent="0.25">
      <c r="H260" s="127">
        <v>108</v>
      </c>
      <c r="I260" s="128" t="s">
        <v>312</v>
      </c>
      <c r="J260" s="129"/>
      <c r="K260" s="129"/>
      <c r="L260" s="129"/>
      <c r="M260" s="129"/>
      <c r="N260" s="130"/>
      <c r="O260" s="25"/>
      <c r="P260" s="131"/>
      <c r="Q260" s="14"/>
      <c r="R260" s="259"/>
      <c r="S260" s="260"/>
      <c r="T260" s="260"/>
      <c r="U260" s="261"/>
      <c r="V260" s="132"/>
    </row>
    <row r="261" spans="8:22" ht="284.25" customHeight="1" x14ac:dyDescent="0.25">
      <c r="H261" s="127"/>
      <c r="I261" s="133" t="s">
        <v>313</v>
      </c>
      <c r="J261" s="136"/>
      <c r="K261" s="136"/>
      <c r="L261" s="136"/>
      <c r="M261" s="136"/>
      <c r="N261" s="133"/>
      <c r="O261" s="137"/>
      <c r="P261" s="137"/>
      <c r="Q261" s="137"/>
      <c r="R261" s="262"/>
      <c r="S261" s="263"/>
      <c r="T261" s="263"/>
      <c r="U261" s="264"/>
      <c r="V261" s="132"/>
    </row>
    <row r="263" spans="8:22" x14ac:dyDescent="0.25">
      <c r="I263" s="242" t="s">
        <v>434</v>
      </c>
      <c r="J263" s="242" t="s">
        <v>435</v>
      </c>
    </row>
    <row r="264" spans="8:22" x14ac:dyDescent="0.25">
      <c r="I264" s="242"/>
    </row>
    <row r="265" spans="8:22" x14ac:dyDescent="0.25">
      <c r="I265" s="242"/>
    </row>
    <row r="266" spans="8:22" x14ac:dyDescent="0.25">
      <c r="I266" s="242" t="s">
        <v>436</v>
      </c>
    </row>
    <row r="267" spans="8:22" x14ac:dyDescent="0.25">
      <c r="I267" s="242" t="s">
        <v>437</v>
      </c>
    </row>
  </sheetData>
  <sheetProtection password="DCBE" sheet="1" objects="1" scenarios="1" selectLockedCells="1"/>
  <autoFilter ref="A3:U139"/>
  <mergeCells count="3">
    <mergeCell ref="R140:U140"/>
    <mergeCell ref="R141:U261"/>
    <mergeCell ref="I1:N1"/>
  </mergeCells>
  <conditionalFormatting sqref="F48:H48 M48:N48 R48 AA48 AE48 AI48 AM48 AQ48 AU48 AY48 BC48 BG48 BK48 BO48 BS48 BW48 CA48 CE48 CI48 CM48 CQ48 CU48 CY48 DC48 DG48 DK48 DO48 DS48 DW48 EA48 EE48 EI48 EM48 EQ48 EU48 EY48 FC48 FG48 FK48 FO48 FS48 FW48 GA48 GE48 GI48 GM48 GQ48 GU48 GY48 HC48 HG48 HK48 HO48 HS48 HW48 IA48 IE48 II48 IM48 IQ48 IU48 IY48 JC48 JG48 JK48 JO48 JS48 JW48 KA48 KE48 KI48 KM48 KQ48 KU48 KY48 LC48 LG48 LK48 LO48 LS48 LW48 MA48 ME48 MI48 MM48 MQ48 MU48 MY48 NC48 NG48 NK48 NO48 NS48 NW48 OA48 OE48 OI48 OM48 OQ48 OU48 OY48 PC48 PG48 PK48 PO48 PS48 PW48 QA48 QE48 QI48 QM48 QQ48 QU48 QY48 RC48 RG48 RK48 RO48 RS48 RW48 SA48 SE48 SI48 SM48 SQ48 SU48 SY48 TC48 TG48 TK48 TO48 TS48 TW48 UA48 UE48 UI48 UM48 UQ48 UU48 UY48 VC48 VG48 VK48 VO48 VS48 VW48 WA48 WE48 WI48 WM48 WQ48 WU48 WY48 XC48 XG48 XK48 XO48 XS48 XW48 YA48 YE48 YI48 YM48 YQ48 YU48 YY48 ZC48 ZG48 ZK48 ZO48 ZS48 ZW48 AAA48 AAE48 AAI48 AAM48 AAQ48 AAU48 AAY48 ABC48 ABG48 ABK48 ABO48 ABS48 ABW48 ACA48 ACE48 ACI48 ACM48 ACQ48 ACU48 ACY48 ADC48 ADG48 ADK48 ADO48 ADS48 ADW48 AEA48 AEE48 AEI48 AEM48 AEQ48 AEU48 AEY48 AFC48 AFG48 AFK48 AFO48 AFS48 AFW48 AGA48 AGE48 AGI48 AGM48 AGQ48 AGU48 AGY48 AHC48 AHG48 AHK48 AHO48 AHS48 AHW48 AIA48 AIE48 AII48 AIM48 AIQ48 AIU48 AIY48 AJC48 AJG48 AJK48 AJO48 AJS48 AJW48 AKA48 AKE48 AKI48 AKM48 AKQ48 AKU48 AKY48 ALC48 ALG48 ALK48 ALO48 ALS48 ALW48 AMA48 AME48 AMI48 AMM48 AMQ48 AMU48 AMY48 ANC48 ANG48 ANK48 ANO48 ANS48 ANW48 AOA48 AOE48 AOI48 AOM48 AOQ48 AOU48 AOY48 APC48 APG48 APK48 APO48 APS48 APW48 AQA48 AQE48 AQI48 AQM48 AQQ48 AQU48 AQY48 ARC48 ARG48 ARK48 ARO48 ARS48 ARW48 ASA48 ASE48 ASI48 ASM48 ASQ48 ASU48 ASY48 ATC48 ATG48 ATK48 ATO48 ATS48 ATW48 AUA48 AUE48 AUI48 AUM48 AUQ48 AUU48 AUY48 AVC48 AVG48 AVK48 AVO48 AVS48 AVW48 AWA48 AWE48 AWI48 AWM48 AWQ48 AWU48 AWY48 AXC48 AXG48 AXK48 AXO48 AXS48 AXW48 AYA48 AYE48 AYI48 AYM48 AYQ48 AYU48 AYY48 AZC48 AZG48 AZK48 AZO48 AZS48 AZW48 BAA48 BAE48 BAI48 BAM48 BAQ48 BAU48 BAY48 BBC48 BBG48 BBK48 BBO48 BBS48 BBW48 BCA48 BCE48 BCI48 BCM48 BCQ48 BCU48 BCY48 BDC48 BDG48 BDK48 BDO48 BDS48 BDW48 BEA48 BEE48 BEI48 BEM48 BEQ48 BEU48 BEY48 BFC48 BFG48 BFK48 BFO48 BFS48 BFW48 BGA48 BGE48 BGI48 BGM48 BGQ48 BGU48 BGY48 BHC48 BHG48 BHK48 BHO48 BHS48 BHW48 BIA48 BIE48 BII48 BIM48 BIQ48 BIU48 BIY48 BJC48 BJG48 BJK48 BJO48 BJS48 BJW48 BKA48 BKE48 BKI48 BKM48 BKQ48 BKU48 BKY48 BLC48 BLG48 BLK48 BLO48 BLS48 BLW48 BMA48 BME48 BMI48 BMM48 BMQ48 BMU48 BMY48 BNC48 BNG48 BNK48 BNO48 BNS48 BNW48 BOA48 BOE48 BOI48 BOM48 BOQ48 BOU48 BOY48 BPC48 BPG48 BPK48 BPO48 BPS48 BPW48 BQA48 BQE48 BQI48 BQM48 BQQ48 BQU48 BQY48 BRC48 BRG48 BRK48 BRO48 BRS48 BRW48 BSA48 BSE48 BSI48 BSM48 BSQ48 BSU48 BSY48 BTC48 BTG48 BTK48 BTO48 BTS48 BTW48 BUA48 BUE48 BUI48 BUM48 BUQ48 BUU48 BUY48 BVC48 BVG48 BVK48 BVO48 BVS48 BVW48 BWA48 BWE48 BWI48 BWM48 BWQ48 BWU48 BWY48 BXC48 BXG48 BXK48 BXO48 BXS48 BXW48 BYA48 BYE48 BYI48 BYM48 BYQ48 BYU48 BYY48 BZC48 BZG48 BZK48 BZO48 BZS48 BZW48 CAA48 CAE48 CAI48 CAM48 CAQ48 CAU48 CAY48 CBC48 CBG48 CBK48 CBO48 CBS48 CBW48 CCA48 CCE48 CCI48 CCM48 CCQ48 CCU48 CCY48 CDC48 CDG48 CDK48 CDO48 CDS48 CDW48 CEA48 CEE48 CEI48 CEM48 CEQ48 CEU48 CEY48 CFC48 CFG48 CFK48 CFO48 CFS48 CFW48 CGA48 CGE48 CGI48 CGM48 CGQ48 CGU48 CGY48 CHC48 CHG48 CHK48 CHO48 CHS48 CHW48 CIA48 CIE48 CII48 CIM48 CIQ48 CIU48 CIY48 CJC48 CJG48 CJK48 CJO48 CJS48 CJW48 CKA48 CKE48 CKI48 CKM48 CKQ48 CKU48 CKY48 CLC48 CLG48 CLK48 CLO48 CLS48 CLW48 CMA48 CME48 CMI48 CMM48 CMQ48 CMU48 CMY48 CNC48 CNG48 CNK48 CNO48 CNS48 CNW48 COA48 COE48 COI48 COM48 COQ48 COU48 COY48 CPC48 CPG48 CPK48 CPO48 CPS48 CPW48 CQA48 CQE48 CQI48 CQM48 CQQ48 CQU48 CQY48 CRC48 CRG48 CRK48 CRO48 CRS48 CRW48 CSA48 CSE48 CSI48 CSM48 CSQ48 CSU48 CSY48 CTC48 CTG48 CTK48 CTO48 CTS48 CTW48 CUA48 CUE48 CUI48 CUM48 CUQ48 CUU48 CUY48 CVC48 CVG48 CVK48 CVO48 CVS48 CVW48 CWA48 CWE48 CWI48 CWM48 CWQ48 CWU48 CWY48 CXC48 CXG48 CXK48 CXO48 CXS48 CXW48 CYA48 CYE48 CYI48 CYM48 CYQ48 CYU48 CYY48 CZC48 CZG48 CZK48 CZO48 CZS48 CZW48 DAA48 DAE48 DAI48 DAM48 DAQ48 DAU48 DAY48 DBC48 DBG48 DBK48 DBO48 DBS48 DBW48 DCA48 DCE48 DCI48 DCM48 DCQ48 DCU48 DCY48 DDC48 DDG48 DDK48 DDO48 DDS48 DDW48 DEA48 DEE48 DEI48 DEM48 DEQ48 DEU48 DEY48 DFC48 DFG48 DFK48 DFO48 DFS48 DFW48 DGA48 DGE48 DGI48 DGM48 DGQ48 DGU48 DGY48 DHC48 DHG48 DHK48 DHO48 DHS48 DHW48 DIA48 DIE48 DII48 DIM48 DIQ48 DIU48 DIY48 DJC48 DJG48 DJK48 DJO48 DJS48 DJW48 DKA48 DKE48 DKI48 DKM48 DKQ48 DKU48 DKY48 DLC48 DLG48 DLK48 DLO48 DLS48 DLW48 DMA48 DME48 DMI48 DMM48 DMQ48 DMU48 DMY48 DNC48 DNG48 DNK48 DNO48 DNS48 DNW48 DOA48 DOE48 DOI48 DOM48 DOQ48 DOU48 DOY48 DPC48 DPG48 DPK48 DPO48 DPS48 DPW48 DQA48 DQE48 DQI48 DQM48 DQQ48 DQU48 DQY48 DRC48 DRG48 DRK48 DRO48 DRS48 DRW48 DSA48 DSE48 DSI48 DSM48 DSQ48 DSU48 DSY48 DTC48 DTG48 DTK48 DTO48 DTS48 DTW48 DUA48 DUE48 DUI48 DUM48 DUQ48 DUU48 DUY48 DVC48 DVG48 DVK48 DVO48 DVS48 DVW48 DWA48 DWE48 DWI48 DWM48 DWQ48 DWU48 DWY48 DXC48 DXG48 DXK48 DXO48 DXS48 DXW48 DYA48 DYE48 DYI48 DYM48 DYQ48 DYU48 DYY48 DZC48 DZG48 DZK48 DZO48 DZS48 DZW48 EAA48 EAE48 EAI48 EAM48 EAQ48 EAU48 EAY48 EBC48 EBG48 EBK48 EBO48 EBS48 EBW48 ECA48 ECE48 ECI48 ECM48 ECQ48 ECU48 ECY48 EDC48 EDG48 EDK48 EDO48 EDS48 EDW48 EEA48 EEE48 EEI48 EEM48 EEQ48 EEU48 EEY48 EFC48 EFG48 EFK48 EFO48 EFS48 EFW48 EGA48 EGE48 EGI48 EGM48 EGQ48 EGU48 EGY48 EHC48 EHG48 EHK48 EHO48 EHS48 EHW48 EIA48 EIE48 EII48 EIM48 EIQ48 EIU48 EIY48 EJC48 EJG48 EJK48 EJO48 EJS48 EJW48 EKA48 EKE48 EKI48 EKM48 EKQ48 EKU48 EKY48 ELC48 ELG48 ELK48 ELO48 ELS48 ELW48 EMA48 EME48 EMI48 EMM48 EMQ48 EMU48 EMY48 ENC48 ENG48 ENK48 ENO48 ENS48 ENW48 EOA48 EOE48 EOI48 EOM48 EOQ48 EOU48 EOY48 EPC48 EPG48 EPK48 EPO48 EPS48 EPW48 EQA48 EQE48 EQI48 EQM48 EQQ48 EQU48 EQY48 ERC48 ERG48 ERK48 ERO48 ERS48 ERW48 ESA48 ESE48 ESI48 ESM48 ESQ48 ESU48 ESY48 ETC48 ETG48 ETK48 ETO48 ETS48 ETW48 EUA48 EUE48 EUI48 EUM48 EUQ48 EUU48 EUY48 EVC48 EVG48 EVK48 EVO48 EVS48 EVW48 EWA48 EWE48 EWI48 EWM48 EWQ48 EWU48 EWY48 EXC48 EXG48 EXK48 EXO48 EXS48 EXW48 EYA48 EYE48 EYI48 EYM48 EYQ48 EYU48 EYY48 EZC48 EZG48 EZK48 EZO48 EZS48 EZW48 FAA48 FAE48 FAI48 FAM48 FAQ48 FAU48 FAY48 FBC48 FBG48 FBK48 FBO48 FBS48 FBW48 FCA48 FCE48 FCI48 FCM48 FCQ48 FCU48 FCY48 FDC48 FDG48 FDK48 FDO48 FDS48 FDW48 FEA48 FEE48 FEI48 FEM48 FEQ48 FEU48 FEY48 FFC48 FFG48 FFK48 FFO48 FFS48 FFW48 FGA48 FGE48 FGI48 FGM48 FGQ48 FGU48 FGY48 FHC48 FHG48 FHK48 FHO48 FHS48 FHW48 FIA48 FIE48 FII48 FIM48 FIQ48 FIU48 FIY48 FJC48 FJG48 FJK48 FJO48 FJS48 FJW48 FKA48 FKE48 FKI48 FKM48 FKQ48 FKU48 FKY48 FLC48 FLG48 FLK48 FLO48 FLS48 FLW48 FMA48 FME48 FMI48 FMM48 FMQ48 FMU48 FMY48 FNC48 FNG48 FNK48 FNO48 FNS48 FNW48 FOA48 FOE48 FOI48 FOM48 FOQ48 FOU48 FOY48 FPC48 FPG48 FPK48 FPO48 FPS48 FPW48 FQA48 FQE48 FQI48 FQM48 FQQ48 FQU48 FQY48 FRC48 FRG48 FRK48 FRO48 FRS48 FRW48 FSA48 FSE48 FSI48 FSM48 FSQ48 FSU48 FSY48 FTC48 FTG48 FTK48 FTO48 FTS48 FTW48 FUA48 FUE48 FUI48 FUM48 FUQ48 FUU48 FUY48 FVC48 FVG48 FVK48 FVO48 FVS48 FVW48 FWA48 FWE48 FWI48 FWM48 FWQ48 FWU48 FWY48 FXC48 FXG48 FXK48 FXO48 FXS48 FXW48 FYA48 FYE48 FYI48 FYM48 FYQ48 FYU48 FYY48 FZC48 FZG48 FZK48 FZO48 FZS48 FZW48 GAA48 GAE48 GAI48 GAM48 GAQ48 GAU48 GAY48 GBC48 GBG48 GBK48 GBO48 GBS48 GBW48 GCA48 GCE48 GCI48 GCM48 GCQ48 GCU48 GCY48 GDC48 GDG48 GDK48 GDO48 GDS48 GDW48 GEA48 GEE48 GEI48 GEM48 GEQ48 GEU48 GEY48 GFC48 GFG48 GFK48 GFO48 GFS48 GFW48 GGA48 GGE48 GGI48 GGM48 GGQ48 GGU48 GGY48 GHC48 GHG48 GHK48 GHO48 GHS48 GHW48 GIA48 GIE48 GII48 GIM48 GIQ48 GIU48 GIY48 GJC48 GJG48 GJK48 GJO48 GJS48 GJW48 GKA48 GKE48 GKI48 GKM48 GKQ48 GKU48 GKY48 GLC48 GLG48 GLK48 GLO48 GLS48 GLW48 GMA48 GME48 GMI48 GMM48 GMQ48 GMU48 GMY48 GNC48 GNG48 GNK48 GNO48 GNS48 GNW48 GOA48 GOE48 GOI48 GOM48 GOQ48 GOU48 GOY48 GPC48 GPG48 GPK48 GPO48 GPS48 GPW48 GQA48 GQE48 GQI48 GQM48 GQQ48 GQU48 GQY48 GRC48 GRG48 GRK48 GRO48 GRS48 GRW48 GSA48 GSE48 GSI48 GSM48 GSQ48 GSU48 GSY48 GTC48 GTG48 GTK48 GTO48 GTS48 GTW48 GUA48 GUE48 GUI48 GUM48 GUQ48 GUU48 GUY48 GVC48 GVG48 GVK48 GVO48 GVS48 GVW48 GWA48 GWE48 GWI48 GWM48 GWQ48 GWU48 GWY48 GXC48 GXG48 GXK48 GXO48 GXS48 GXW48 GYA48 GYE48 GYI48 GYM48 GYQ48 GYU48 GYY48 GZC48 GZG48 GZK48 GZO48 GZS48 GZW48 HAA48 HAE48 HAI48 HAM48 HAQ48 HAU48 HAY48 HBC48 HBG48 HBK48 HBO48 HBS48 HBW48 HCA48 HCE48 HCI48 HCM48 HCQ48 HCU48 HCY48 HDC48 HDG48 HDK48 HDO48 HDS48 HDW48 HEA48 HEE48 HEI48 HEM48 HEQ48 HEU48 HEY48 HFC48 HFG48 HFK48 HFO48 HFS48 HFW48 HGA48 HGE48 HGI48 HGM48 HGQ48 HGU48 HGY48 HHC48 HHG48 HHK48 HHO48 HHS48 HHW48 HIA48 HIE48 HII48 HIM48 HIQ48 HIU48 HIY48 HJC48 HJG48 HJK48 HJO48 HJS48 HJW48 HKA48 HKE48 HKI48 HKM48 HKQ48 HKU48 HKY48 HLC48 HLG48 HLK48 HLO48 HLS48 HLW48 HMA48 HME48 HMI48 HMM48 HMQ48 HMU48 HMY48 HNC48 HNG48 HNK48 HNO48 HNS48 HNW48 HOA48 HOE48 HOI48 HOM48 HOQ48 HOU48 HOY48 HPC48 HPG48 HPK48 HPO48 HPS48 HPW48 HQA48 HQE48 HQI48 HQM48 HQQ48 HQU48 HQY48 HRC48 HRG48 HRK48 HRO48 HRS48 HRW48 HSA48 HSE48 HSI48 HSM48 HSQ48 HSU48 HSY48 HTC48 HTG48 HTK48 HTO48 HTS48 HTW48 HUA48 HUE48 HUI48 HUM48 HUQ48 HUU48 HUY48 HVC48 HVG48 HVK48 HVO48 HVS48 HVW48 HWA48 HWE48 HWI48 HWM48 HWQ48 HWU48 HWY48 HXC48 HXG48 HXK48 HXO48 HXS48 HXW48 HYA48 HYE48 HYI48 HYM48 HYQ48 HYU48 HYY48 HZC48 HZG48 HZK48 HZO48 HZS48 HZW48 IAA48 IAE48 IAI48 IAM48 IAQ48 IAU48 IAY48 IBC48 IBG48 IBK48 IBO48 IBS48 IBW48 ICA48 ICE48 ICI48 ICM48 ICQ48 ICU48 ICY48 IDC48 IDG48 IDK48 IDO48 IDS48 IDW48 IEA48 IEE48 IEI48 IEM48 IEQ48 IEU48 IEY48 IFC48 IFG48 IFK48 IFO48 IFS48 IFW48 IGA48 IGE48 IGI48 IGM48 IGQ48 IGU48 IGY48 IHC48 IHG48 IHK48 IHO48 IHS48 IHW48 IIA48 IIE48 III48 IIM48 IIQ48 IIU48 IIY48 IJC48 IJG48 IJK48 IJO48 IJS48 IJW48 IKA48 IKE48 IKI48 IKM48 IKQ48 IKU48 IKY48 ILC48 ILG48 ILK48 ILO48 ILS48 ILW48 IMA48 IME48 IMI48 IMM48 IMQ48 IMU48 IMY48 INC48 ING48 INK48 INO48 INS48 INW48 IOA48 IOE48 IOI48 IOM48 IOQ48 IOU48 IOY48 IPC48 IPG48 IPK48 IPO48 IPS48 IPW48 IQA48 IQE48 IQI48 IQM48 IQQ48 IQU48 IQY48 IRC48 IRG48 IRK48 IRO48 IRS48 IRW48 ISA48 ISE48 ISI48 ISM48 ISQ48 ISU48 ISY48 ITC48 ITG48 ITK48 ITO48 ITS48 ITW48 IUA48 IUE48 IUI48 IUM48 IUQ48 IUU48 IUY48 IVC48 IVG48 IVK48 IVO48 IVS48 IVW48 IWA48 IWE48 IWI48 IWM48 IWQ48 IWU48 IWY48 IXC48 IXG48 IXK48 IXO48 IXS48 IXW48 IYA48 IYE48 IYI48 IYM48 IYQ48 IYU48 IYY48 IZC48 IZG48 IZK48 IZO48 IZS48 IZW48 JAA48 JAE48 JAI48 JAM48 JAQ48 JAU48 JAY48 JBC48 JBG48 JBK48 JBO48 JBS48 JBW48 JCA48 JCE48 JCI48 JCM48 JCQ48 JCU48 JCY48 JDC48 JDG48 JDK48 JDO48 JDS48 JDW48 JEA48 JEE48 JEI48 JEM48 JEQ48 JEU48 JEY48 JFC48 JFG48 JFK48 JFO48 JFS48 JFW48 JGA48 JGE48 JGI48 JGM48 JGQ48 JGU48 JGY48 JHC48 JHG48 JHK48 JHO48 JHS48 JHW48 JIA48 JIE48 JII48 JIM48 JIQ48 JIU48 JIY48 JJC48 JJG48 JJK48 JJO48 JJS48 JJW48 JKA48 JKE48 JKI48 JKM48 JKQ48 JKU48 JKY48 JLC48 JLG48 JLK48 JLO48 JLS48 JLW48 JMA48 JME48 JMI48 JMM48 JMQ48 JMU48 JMY48 JNC48 JNG48 JNK48 JNO48 JNS48 JNW48 JOA48 JOE48 JOI48 JOM48 JOQ48 JOU48 JOY48 JPC48 JPG48 JPK48 JPO48 JPS48 JPW48 JQA48 JQE48 JQI48 JQM48 JQQ48 JQU48 JQY48 JRC48 JRG48 JRK48 JRO48 JRS48 JRW48 JSA48 JSE48 JSI48 JSM48 JSQ48 JSU48 JSY48 JTC48 JTG48 JTK48 JTO48 JTS48 JTW48 JUA48 JUE48 JUI48 JUM48 JUQ48 JUU48 JUY48 JVC48 JVG48 JVK48 JVO48 JVS48 JVW48 JWA48 JWE48 JWI48 JWM48 JWQ48 JWU48 JWY48 JXC48 JXG48 JXK48 JXO48 JXS48 JXW48 JYA48 JYE48 JYI48 JYM48 JYQ48 JYU48 JYY48 JZC48 JZG48 JZK48 JZO48 JZS48 JZW48 KAA48 KAE48 KAI48 KAM48 KAQ48 KAU48 KAY48 KBC48 KBG48 KBK48 KBO48 KBS48 KBW48 KCA48 KCE48 KCI48 KCM48 KCQ48 KCU48 KCY48 KDC48 KDG48 KDK48 KDO48 KDS48 KDW48 KEA48 KEE48 KEI48 KEM48 KEQ48 KEU48 KEY48 KFC48 KFG48 KFK48 KFO48 KFS48 KFW48 KGA48 KGE48 KGI48 KGM48 KGQ48 KGU48 KGY48 KHC48 KHG48 KHK48 KHO48 KHS48 KHW48 KIA48 KIE48 KII48 KIM48 KIQ48 KIU48 KIY48 KJC48 KJG48 KJK48 KJO48 KJS48 KJW48 KKA48 KKE48 KKI48 KKM48 KKQ48 KKU48 KKY48 KLC48 KLG48 KLK48 KLO48 KLS48 KLW48 KMA48 KME48 KMI48 KMM48 KMQ48 KMU48 KMY48 KNC48 KNG48 KNK48 KNO48 KNS48 KNW48 KOA48 KOE48 KOI48 KOM48 KOQ48 KOU48 KOY48 KPC48 KPG48 KPK48 KPO48 KPS48 KPW48 KQA48 KQE48 KQI48 KQM48 KQQ48 KQU48 KQY48 KRC48 KRG48 KRK48 KRO48 KRS48 KRW48 KSA48 KSE48 KSI48 KSM48 KSQ48 KSU48 KSY48 KTC48 KTG48 KTK48 KTO48 KTS48 KTW48 KUA48 KUE48 KUI48 KUM48 KUQ48 KUU48 KUY48 KVC48 KVG48 KVK48 KVO48 KVS48 KVW48 KWA48 KWE48 KWI48 KWM48 KWQ48 KWU48 KWY48 KXC48 KXG48 KXK48 KXO48 KXS48 KXW48 KYA48 KYE48 KYI48 KYM48 KYQ48 KYU48 KYY48 KZC48 KZG48 KZK48 KZO48 KZS48 KZW48 LAA48 LAE48 LAI48 LAM48 LAQ48 LAU48 LAY48 LBC48 LBG48 LBK48 LBO48 LBS48 LBW48 LCA48 LCE48 LCI48 LCM48 LCQ48 LCU48 LCY48 LDC48 LDG48 LDK48 LDO48 LDS48 LDW48 LEA48 LEE48 LEI48 LEM48 LEQ48 LEU48 LEY48 LFC48 LFG48 LFK48 LFO48 LFS48 LFW48 LGA48 LGE48 LGI48 LGM48 LGQ48 LGU48 LGY48 LHC48 LHG48 LHK48 LHO48 LHS48 LHW48 LIA48 LIE48 LII48 LIM48 LIQ48 LIU48 LIY48 LJC48 LJG48 LJK48 LJO48 LJS48 LJW48 LKA48 LKE48 LKI48 LKM48 LKQ48 LKU48 LKY48 LLC48 LLG48 LLK48 LLO48 LLS48 LLW48 LMA48 LME48 LMI48 LMM48 LMQ48 LMU48 LMY48 LNC48 LNG48 LNK48 LNO48 LNS48 LNW48 LOA48 LOE48 LOI48 LOM48 LOQ48 LOU48 LOY48 LPC48 LPG48 LPK48 LPO48 LPS48 LPW48 LQA48 LQE48 LQI48 LQM48 LQQ48 LQU48 LQY48 LRC48 LRG48 LRK48 LRO48 LRS48 LRW48 LSA48 LSE48 LSI48 LSM48 LSQ48 LSU48 LSY48 LTC48 LTG48 LTK48 LTO48 LTS48 LTW48 LUA48 LUE48 LUI48 LUM48 LUQ48 LUU48 LUY48 LVC48 LVG48 LVK48 LVO48 LVS48 LVW48 LWA48 LWE48 LWI48 LWM48 LWQ48 LWU48 LWY48 LXC48 LXG48 LXK48 LXO48 LXS48 LXW48 LYA48 LYE48 LYI48 LYM48 LYQ48 LYU48 LYY48 LZC48 LZG48 LZK48 LZO48 LZS48 LZW48 MAA48 MAE48 MAI48 MAM48 MAQ48 MAU48 MAY48 MBC48 MBG48 MBK48 MBO48 MBS48 MBW48 MCA48 MCE48 MCI48 MCM48 MCQ48 MCU48 MCY48 MDC48 MDG48 MDK48 MDO48 MDS48 MDW48 MEA48 MEE48 MEI48 MEM48 MEQ48 MEU48 MEY48 MFC48 MFG48 MFK48 MFO48 MFS48 MFW48 MGA48 MGE48 MGI48 MGM48 MGQ48 MGU48 MGY48 MHC48 MHG48 MHK48 MHO48 MHS48 MHW48 MIA48 MIE48 MII48 MIM48 MIQ48 MIU48 MIY48 MJC48 MJG48 MJK48 MJO48 MJS48 MJW48 MKA48 MKE48 MKI48 MKM48 MKQ48 MKU48 MKY48 MLC48 MLG48 MLK48 MLO48 MLS48 MLW48 MMA48 MME48 MMI48 MMM48 MMQ48 MMU48 MMY48 MNC48 MNG48 MNK48 MNO48 MNS48 MNW48 MOA48 MOE48 MOI48 MOM48 MOQ48 MOU48 MOY48 MPC48 MPG48 MPK48 MPO48 MPS48 MPW48 MQA48 MQE48 MQI48 MQM48 MQQ48 MQU48 MQY48 MRC48 MRG48 MRK48 MRO48 MRS48 MRW48 MSA48 MSE48 MSI48 MSM48 MSQ48 MSU48 MSY48 MTC48 MTG48 MTK48 MTO48 MTS48 MTW48 MUA48 MUE48 MUI48 MUM48 MUQ48 MUU48 MUY48 MVC48 MVG48 MVK48 MVO48 MVS48 MVW48 MWA48 MWE48 MWI48 MWM48 MWQ48 MWU48 MWY48 MXC48 MXG48 MXK48 MXO48 MXS48 MXW48 MYA48 MYE48 MYI48 MYM48 MYQ48 MYU48 MYY48 MZC48 MZG48 MZK48 MZO48 MZS48 MZW48 NAA48 NAE48 NAI48 NAM48 NAQ48 NAU48 NAY48 NBC48 NBG48 NBK48 NBO48 NBS48 NBW48 NCA48 NCE48 NCI48 NCM48 NCQ48 NCU48 NCY48 NDC48 NDG48 NDK48 NDO48 NDS48 NDW48 NEA48 NEE48 NEI48 NEM48 NEQ48 NEU48 NEY48 NFC48 NFG48 NFK48 NFO48 NFS48 NFW48 NGA48 NGE48 NGI48 NGM48 NGQ48 NGU48 NGY48 NHC48 NHG48 NHK48 NHO48 NHS48 NHW48 NIA48 NIE48 NII48 NIM48 NIQ48 NIU48 NIY48 NJC48 NJG48 NJK48 NJO48 NJS48 NJW48 NKA48 NKE48 NKI48 NKM48 NKQ48 NKU48 NKY48 NLC48 NLG48 NLK48 NLO48 NLS48 NLW48 NMA48 NME48 NMI48 NMM48 NMQ48 NMU48 NMY48 NNC48 NNG48 NNK48 NNO48 NNS48 NNW48 NOA48 NOE48 NOI48 NOM48 NOQ48 NOU48 NOY48 NPC48 NPG48 NPK48 NPO48 NPS48 NPW48 NQA48 NQE48 NQI48 NQM48 NQQ48 NQU48 NQY48 NRC48 NRG48 NRK48 NRO48 NRS48 NRW48 NSA48 NSE48 NSI48 NSM48 NSQ48 NSU48 NSY48 NTC48 NTG48 NTK48 NTO48 NTS48 NTW48 NUA48 NUE48 NUI48 NUM48 NUQ48 NUU48 NUY48 NVC48 NVG48 NVK48 NVO48 NVS48 NVW48 NWA48 NWE48 NWI48 NWM48 NWQ48 NWU48 NWY48 NXC48 NXG48 NXK48 NXO48 NXS48 NXW48 NYA48 NYE48 NYI48 NYM48 NYQ48 NYU48 NYY48 NZC48 NZG48 NZK48 NZO48 NZS48 NZW48 OAA48 OAE48 OAI48 OAM48 OAQ48 OAU48 OAY48 OBC48 OBG48 OBK48 OBO48 OBS48 OBW48 OCA48 OCE48 OCI48 OCM48 OCQ48 OCU48 OCY48 ODC48 ODG48 ODK48 ODO48 ODS48 ODW48 OEA48 OEE48 OEI48 OEM48 OEQ48 OEU48 OEY48 OFC48 OFG48 OFK48 OFO48 OFS48 OFW48 OGA48 OGE48 OGI48 OGM48 OGQ48 OGU48 OGY48 OHC48 OHG48 OHK48 OHO48 OHS48 OHW48 OIA48 OIE48 OII48 OIM48 OIQ48 OIU48 OIY48 OJC48 OJG48 OJK48 OJO48 OJS48 OJW48 OKA48 OKE48 OKI48 OKM48 OKQ48 OKU48 OKY48 OLC48 OLG48 OLK48 OLO48 OLS48 OLW48 OMA48 OME48 OMI48 OMM48 OMQ48 OMU48 OMY48 ONC48 ONG48 ONK48 ONO48 ONS48 ONW48 OOA48 OOE48 OOI48 OOM48 OOQ48 OOU48 OOY48 OPC48 OPG48 OPK48 OPO48 OPS48 OPW48 OQA48 OQE48 OQI48 OQM48 OQQ48 OQU48 OQY48 ORC48 ORG48 ORK48 ORO48 ORS48 ORW48 OSA48 OSE48 OSI48 OSM48 OSQ48 OSU48 OSY48 OTC48 OTG48 OTK48 OTO48 OTS48 OTW48 OUA48 OUE48 OUI48 OUM48 OUQ48 OUU48 OUY48 OVC48 OVG48 OVK48 OVO48 OVS48 OVW48 OWA48 OWE48 OWI48 OWM48 OWQ48 OWU48 OWY48 OXC48 OXG48 OXK48 OXO48 OXS48 OXW48 OYA48 OYE48 OYI48 OYM48 OYQ48 OYU48 OYY48 OZC48 OZG48 OZK48 OZO48 OZS48 OZW48 PAA48 PAE48 PAI48 PAM48 PAQ48 PAU48 PAY48 PBC48 PBG48 PBK48 PBO48 PBS48 PBW48 PCA48 PCE48 PCI48 PCM48 PCQ48 PCU48 PCY48 PDC48 PDG48 PDK48 PDO48 PDS48 PDW48 PEA48 PEE48 PEI48 PEM48 PEQ48 PEU48 PEY48 PFC48 PFG48 PFK48 PFO48 PFS48 PFW48 PGA48 PGE48 PGI48 PGM48 PGQ48 PGU48 PGY48 PHC48 PHG48 PHK48 PHO48 PHS48 PHW48 PIA48 PIE48 PII48 PIM48 PIQ48 PIU48 PIY48 PJC48 PJG48 PJK48 PJO48 PJS48 PJW48 PKA48 PKE48 PKI48 PKM48 PKQ48 PKU48 PKY48 PLC48 PLG48 PLK48 PLO48 PLS48 PLW48 PMA48 PME48 PMI48 PMM48 PMQ48 PMU48 PMY48 PNC48 PNG48 PNK48 PNO48 PNS48 PNW48 POA48 POE48 POI48 POM48 POQ48 POU48 POY48 PPC48 PPG48 PPK48 PPO48 PPS48 PPW48 PQA48 PQE48 PQI48 PQM48 PQQ48 PQU48 PQY48 PRC48 PRG48 PRK48 PRO48 PRS48 PRW48 PSA48 PSE48 PSI48 PSM48 PSQ48 PSU48 PSY48 PTC48 PTG48 PTK48 PTO48 PTS48 PTW48 PUA48 PUE48 PUI48 PUM48 PUQ48 PUU48 PUY48 PVC48 PVG48 PVK48 PVO48 PVS48 PVW48 PWA48 PWE48 PWI48 PWM48 PWQ48 PWU48 PWY48 PXC48 PXG48 PXK48 PXO48 PXS48 PXW48 PYA48 PYE48 PYI48 PYM48 PYQ48 PYU48 PYY48 PZC48 PZG48 PZK48 PZO48 PZS48 PZW48 QAA48 QAE48 QAI48 QAM48 QAQ48 QAU48 QAY48 QBC48 QBG48 QBK48 QBO48 QBS48 QBW48 QCA48 QCE48 QCI48 QCM48 QCQ48 QCU48 QCY48 QDC48 QDG48 QDK48 QDO48 QDS48 QDW48 QEA48 QEE48 QEI48 QEM48 QEQ48 QEU48 QEY48 QFC48 QFG48 QFK48 QFO48 QFS48 QFW48 QGA48 QGE48 QGI48 QGM48 QGQ48 QGU48 QGY48 QHC48 QHG48 QHK48 QHO48 QHS48 QHW48 QIA48 QIE48 QII48 QIM48 QIQ48 QIU48 QIY48 QJC48 QJG48 QJK48 QJO48 QJS48 QJW48 QKA48 QKE48 QKI48 QKM48 QKQ48 QKU48 QKY48 QLC48 QLG48 QLK48 QLO48 QLS48 QLW48 QMA48 QME48 QMI48 QMM48 QMQ48 QMU48 QMY48 QNC48 QNG48 QNK48 QNO48 QNS48 QNW48 QOA48 QOE48 QOI48 QOM48 QOQ48 QOU48 QOY48 QPC48 QPG48 QPK48 QPO48 QPS48 QPW48 QQA48 QQE48 QQI48 QQM48 QQQ48 QQU48 QQY48 QRC48 QRG48 QRK48 QRO48 QRS48 QRW48 QSA48 QSE48 QSI48 QSM48 QSQ48 QSU48 QSY48 QTC48 QTG48 QTK48 QTO48 QTS48 QTW48 QUA48 QUE48 QUI48 QUM48 QUQ48 QUU48 QUY48 QVC48 QVG48 QVK48 QVO48 QVS48 QVW48 QWA48 QWE48 QWI48 QWM48 QWQ48 QWU48 QWY48 QXC48 QXG48 QXK48 QXO48 QXS48 QXW48 QYA48 QYE48 QYI48 QYM48 QYQ48 QYU48 QYY48 QZC48 QZG48 QZK48 QZO48 QZS48 QZW48 RAA48 RAE48 RAI48 RAM48 RAQ48 RAU48 RAY48 RBC48 RBG48 RBK48 RBO48 RBS48 RBW48 RCA48 RCE48 RCI48 RCM48 RCQ48 RCU48 RCY48 RDC48 RDG48 RDK48 RDO48 RDS48 RDW48 REA48 REE48 REI48 REM48 REQ48 REU48 REY48 RFC48 RFG48 RFK48 RFO48 RFS48 RFW48 RGA48 RGE48 RGI48 RGM48 RGQ48 RGU48 RGY48 RHC48 RHG48 RHK48 RHO48 RHS48 RHW48 RIA48 RIE48 RII48 RIM48 RIQ48 RIU48 RIY48 RJC48 RJG48 RJK48 RJO48 RJS48 RJW48 RKA48 RKE48 RKI48 RKM48 RKQ48 RKU48 RKY48 RLC48 RLG48 RLK48 RLO48 RLS48 RLW48 RMA48 RME48 RMI48 RMM48 RMQ48 RMU48 RMY48 RNC48 RNG48 RNK48 RNO48 RNS48 RNW48 ROA48 ROE48 ROI48 ROM48 ROQ48 ROU48 ROY48 RPC48 RPG48 RPK48 RPO48 RPS48 RPW48 RQA48 RQE48 RQI48 RQM48 RQQ48 RQU48 RQY48 RRC48 RRG48 RRK48 RRO48 RRS48 RRW48 RSA48 RSE48 RSI48 RSM48 RSQ48 RSU48 RSY48 RTC48 RTG48 RTK48 RTO48 RTS48 RTW48 RUA48 RUE48 RUI48 RUM48 RUQ48 RUU48 RUY48 RVC48 RVG48 RVK48 RVO48 RVS48 RVW48 RWA48 RWE48 RWI48 RWM48 RWQ48 RWU48 RWY48 RXC48 RXG48 RXK48 RXO48 RXS48 RXW48 RYA48 RYE48 RYI48 RYM48 RYQ48 RYU48 RYY48 RZC48 RZG48 RZK48 RZO48 RZS48 RZW48 SAA48 SAE48 SAI48 SAM48 SAQ48 SAU48 SAY48 SBC48 SBG48 SBK48 SBO48 SBS48 SBW48 SCA48 SCE48 SCI48 SCM48 SCQ48 SCU48 SCY48 SDC48 SDG48 SDK48 SDO48 SDS48 SDW48 SEA48 SEE48 SEI48 SEM48 SEQ48 SEU48 SEY48 SFC48 SFG48 SFK48 SFO48 SFS48 SFW48 SGA48 SGE48 SGI48 SGM48 SGQ48 SGU48 SGY48 SHC48 SHG48 SHK48 SHO48 SHS48 SHW48 SIA48 SIE48 SII48 SIM48 SIQ48 SIU48 SIY48 SJC48 SJG48 SJK48 SJO48 SJS48 SJW48 SKA48 SKE48 SKI48 SKM48 SKQ48 SKU48 SKY48 SLC48 SLG48 SLK48 SLO48 SLS48 SLW48 SMA48 SME48 SMI48 SMM48 SMQ48 SMU48 SMY48 SNC48 SNG48 SNK48 SNO48 SNS48 SNW48 SOA48 SOE48 SOI48 SOM48 SOQ48 SOU48 SOY48 SPC48 SPG48 SPK48 SPO48 SPS48 SPW48 SQA48 SQE48 SQI48 SQM48 SQQ48 SQU48 SQY48 SRC48 SRG48 SRK48 SRO48 SRS48 SRW48 SSA48 SSE48 SSI48 SSM48 SSQ48 SSU48 SSY48 STC48 STG48 STK48 STO48 STS48 STW48 SUA48 SUE48 SUI48 SUM48 SUQ48 SUU48 SUY48 SVC48 SVG48 SVK48 SVO48 SVS48 SVW48 SWA48 SWE48 SWI48 SWM48 SWQ48 SWU48 SWY48 SXC48 SXG48 SXK48 SXO48 SXS48 SXW48 SYA48 SYE48 SYI48 SYM48 SYQ48 SYU48 SYY48 SZC48 SZG48 SZK48 SZO48 SZS48 SZW48 TAA48 TAE48 TAI48 TAM48 TAQ48 TAU48 TAY48 TBC48 TBG48 TBK48 TBO48 TBS48 TBW48 TCA48 TCE48 TCI48 TCM48 TCQ48 TCU48 TCY48 TDC48 TDG48 TDK48 TDO48 TDS48 TDW48 TEA48 TEE48 TEI48 TEM48 TEQ48 TEU48 TEY48 TFC48 TFG48 TFK48 TFO48 TFS48 TFW48 TGA48 TGE48 TGI48 TGM48 TGQ48 TGU48 TGY48 THC48 THG48 THK48 THO48 THS48 THW48 TIA48 TIE48 TII48 TIM48 TIQ48 TIU48 TIY48 TJC48 TJG48 TJK48 TJO48 TJS48 TJW48 TKA48 TKE48 TKI48 TKM48 TKQ48 TKU48 TKY48 TLC48 TLG48 TLK48 TLO48 TLS48 TLW48 TMA48 TME48 TMI48 TMM48 TMQ48 TMU48 TMY48 TNC48 TNG48 TNK48 TNO48 TNS48 TNW48 TOA48 TOE48 TOI48 TOM48 TOQ48 TOU48 TOY48 TPC48 TPG48 TPK48 TPO48 TPS48 TPW48 TQA48 TQE48 TQI48 TQM48 TQQ48 TQU48 TQY48 TRC48 TRG48 TRK48 TRO48 TRS48 TRW48 TSA48 TSE48 TSI48 TSM48 TSQ48 TSU48 TSY48 TTC48 TTG48 TTK48 TTO48 TTS48 TTW48 TUA48 TUE48 TUI48 TUM48 TUQ48 TUU48 TUY48 TVC48 TVG48 TVK48 TVO48 TVS48 TVW48 TWA48 TWE48 TWI48 TWM48 TWQ48 TWU48 TWY48 TXC48 TXG48 TXK48 TXO48 TXS48 TXW48 TYA48 TYE48 TYI48 TYM48 TYQ48 TYU48 TYY48 TZC48 TZG48 TZK48 TZO48 TZS48 TZW48 UAA48 UAE48 UAI48 UAM48 UAQ48 UAU48 UAY48 UBC48 UBG48 UBK48 UBO48 UBS48 UBW48 UCA48 UCE48 UCI48 UCM48 UCQ48 UCU48 UCY48 UDC48 UDG48 UDK48 UDO48 UDS48 UDW48 UEA48 UEE48 UEI48 UEM48 UEQ48 UEU48 UEY48 UFC48 UFG48 UFK48 UFO48 UFS48 UFW48 UGA48 UGE48 UGI48 UGM48 UGQ48 UGU48 UGY48 UHC48 UHG48 UHK48 UHO48 UHS48 UHW48 UIA48 UIE48 UII48 UIM48 UIQ48 UIU48 UIY48 UJC48 UJG48 UJK48 UJO48 UJS48 UJW48 UKA48 UKE48 UKI48 UKM48 UKQ48 UKU48 UKY48 ULC48 ULG48 ULK48 ULO48 ULS48 ULW48 UMA48 UME48 UMI48 UMM48 UMQ48 UMU48 UMY48 UNC48 UNG48 UNK48 UNO48 UNS48 UNW48 UOA48 UOE48 UOI48 UOM48 UOQ48 UOU48 UOY48 UPC48 UPG48 UPK48 UPO48 UPS48 UPW48 UQA48 UQE48 UQI48 UQM48 UQQ48 UQU48 UQY48 URC48 URG48 URK48 URO48 URS48 URW48 USA48 USE48 USI48 USM48 USQ48 USU48 USY48 UTC48 UTG48 UTK48 UTO48 UTS48 UTW48 UUA48 UUE48 UUI48 UUM48 UUQ48 UUU48 UUY48 UVC48 UVG48 UVK48 UVO48 UVS48 UVW48 UWA48 UWE48 UWI48 UWM48 UWQ48 UWU48 UWY48 UXC48 UXG48 UXK48 UXO48 UXS48 UXW48 UYA48 UYE48 UYI48 UYM48 UYQ48 UYU48 UYY48 UZC48 UZG48 UZK48 UZO48 UZS48 UZW48 VAA48 VAE48 VAI48 VAM48 VAQ48 VAU48 VAY48 VBC48 VBG48 VBK48 VBO48 VBS48 VBW48 VCA48 VCE48 VCI48 VCM48 VCQ48 VCU48 VCY48 VDC48 VDG48 VDK48 VDO48 VDS48 VDW48 VEA48 VEE48 VEI48 VEM48 VEQ48 VEU48 VEY48 VFC48 VFG48 VFK48 VFO48 VFS48 VFW48 VGA48 VGE48 VGI48 VGM48 VGQ48 VGU48 VGY48 VHC48 VHG48 VHK48 VHO48 VHS48 VHW48 VIA48 VIE48 VII48 VIM48 VIQ48 VIU48 VIY48 VJC48 VJG48 VJK48 VJO48 VJS48 VJW48 VKA48 VKE48 VKI48 VKM48 VKQ48 VKU48 VKY48 VLC48 VLG48 VLK48 VLO48 VLS48 VLW48 VMA48 VME48 VMI48 VMM48 VMQ48 VMU48 VMY48 VNC48 VNG48 VNK48 VNO48 VNS48 VNW48 VOA48 VOE48 VOI48 VOM48 VOQ48 VOU48 VOY48 VPC48 VPG48 VPK48 VPO48 VPS48 VPW48 VQA48 VQE48 VQI48 VQM48 VQQ48 VQU48 VQY48 VRC48 VRG48 VRK48 VRO48 VRS48 VRW48 VSA48 VSE48 VSI48 VSM48 VSQ48 VSU48 VSY48 VTC48 VTG48 VTK48 VTO48 VTS48 VTW48 VUA48 VUE48 VUI48 VUM48 VUQ48 VUU48 VUY48 VVC48 VVG48 VVK48 VVO48 VVS48 VVW48 VWA48 VWE48 VWI48 VWM48 VWQ48 VWU48 VWY48 VXC48 VXG48 VXK48 VXO48 VXS48 VXW48 VYA48 VYE48 VYI48 VYM48 VYQ48 VYU48 VYY48 VZC48 VZG48 VZK48 VZO48 VZS48 VZW48 WAA48 WAE48 WAI48 WAM48 WAQ48 WAU48 WAY48 WBC48 WBG48 WBK48 WBO48 WBS48 WBW48 WCA48 WCE48 WCI48 WCM48 WCQ48 WCU48 WCY48 WDC48 WDG48 WDK48 WDO48 WDS48 WDW48 WEA48 WEE48 WEI48 WEM48 WEQ48 WEU48 WEY48 WFC48 WFG48 WFK48 WFO48 WFS48 WFW48 WGA48 WGE48 WGI48 WGM48 WGQ48 WGU48 WGY48 WHC48 WHG48 WHK48 WHO48 WHS48 WHW48 WIA48 WIE48 WII48 WIM48 WIQ48 WIU48 WIY48 WJC48 WJG48 WJK48 WJO48 WJS48 WJW48 WKA48 WKE48 WKI48 WKM48 WKQ48 WKU48 WKY48 WLC48 WLG48 WLK48 WLO48 WLS48 WLW48 WMA48 WME48 WMI48 WMM48 WMQ48 WMU48 WMY48 WNC48 WNG48 WNK48 WNO48 WNS48 WNW48 WOA48 WOE48 WOI48 WOM48 WOQ48 WOU48 WOY48 WPC48 WPG48 WPK48 WPO48 WPS48 WPW48 WQA48 WQE48 WQI48 WQM48 WQQ48 WQU48 WQY48 WRC48 WRG48 WRK48 WRO48 WRS48 WRW48 WSA48 WSE48 WSI48 WSM48 WSQ48 WSU48 WSY48 WTC48 WTG48 WTK48 WTO48 WTS48 WTW48 WUA48 WUE48 WUI48 WUM48 WUQ48 WUU48 WUY48 WVC48 WVG48 WVK48 WVO48 WVS48 WVW48 WWA48 WWE48 WWI48 WWM48 WWQ48 WWU48 WWY48 WXC48 WXG48 WXK48 WXO48 WXS48 WXW48 WYA48 WYE48 WYI48 WYM48 WYQ48 WYU48 WYY48 WZC48 WZG48 WZK48 WZO48 WZS48 WZW48 XAA48 XAE48 XAI48 XAM48 XAQ48 XAU48 XAY48 XBC48 XBG48 XBK48 XBO48 XBS48 XBW48 XCA48 XCE48 XCI48 XCM48 XCQ48 XCU48 XCY48 XDC48 XDG48 XDK48 XDO48 XDS48 XDW48 XEA48 XEE48 XEI48 XEM48 XEQ48 XEU48 XEY48 XFC48 A54 B3:B139">
    <cfRule type="containsText" dxfId="11" priority="4" operator="containsText" text="X">
      <formula>NOT(ISERROR(SEARCH("X",A3)))</formula>
    </cfRule>
  </conditionalFormatting>
  <conditionalFormatting sqref="B54 B82 B96 B116 A3:A139">
    <cfRule type="containsText" dxfId="10" priority="3" operator="containsText" text="X">
      <formula>NOT(ISERROR(SEARCH("X",A3)))</formula>
    </cfRule>
  </conditionalFormatting>
  <conditionalFormatting sqref="A4:B4 D4 C3:C139">
    <cfRule type="containsText" dxfId="9" priority="2" operator="containsText" text="X">
      <formula>NOT(ISERROR(SEARCH("X",A3)))</formula>
    </cfRule>
  </conditionalFormatting>
  <conditionalFormatting sqref="B4 D3:D139">
    <cfRule type="containsText" dxfId="8" priority="1" operator="containsText" text="x">
      <formula>NOT(ISERROR(SEARCH("x",B3)))</formula>
    </cfRule>
  </conditionalFormatting>
  <hyperlinks>
    <hyperlink ref="I48:J48" location="Table!A11" display="Table 2 : CCP"/>
  </hyperlinks>
  <pageMargins left="0.25" right="0.25" top="0.75" bottom="0.75" header="0.3" footer="0.3"/>
  <pageSetup paperSize="9" scale="80" fitToHeight="0" orientation="portrait" errors="blank" r:id="rId1"/>
  <headerFooter>
    <oddHeader>&amp;CQuestionnaire 
Inspection company</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T60"/>
  <sheetViews>
    <sheetView topLeftCell="A8" zoomScale="80" zoomScaleNormal="80" workbookViewId="0">
      <selection activeCell="V19" sqref="V19"/>
    </sheetView>
  </sheetViews>
  <sheetFormatPr defaultColWidth="9.140625" defaultRowHeight="15" x14ac:dyDescent="0.25"/>
  <cols>
    <col min="4" max="4" width="5.42578125" customWidth="1"/>
    <col min="5" max="5" width="0.140625" customWidth="1"/>
    <col min="6" max="6" width="8.85546875" customWidth="1"/>
    <col min="8" max="8" width="5.85546875" customWidth="1"/>
    <col min="9" max="9" width="2.140625" customWidth="1"/>
    <col min="12" max="12" width="0.85546875" customWidth="1"/>
    <col min="13" max="13" width="0.140625" customWidth="1"/>
    <col min="14" max="14" width="8.7109375" customWidth="1"/>
    <col min="16" max="17" width="0" hidden="1" customWidth="1"/>
    <col min="18" max="18" width="54" hidden="1" customWidth="1"/>
    <col min="19" max="19" width="0" hidden="1" customWidth="1"/>
    <col min="20" max="20" width="57.7109375" hidden="1" customWidth="1"/>
  </cols>
  <sheetData>
    <row r="1" spans="2:18" ht="15.75" thickBot="1" x14ac:dyDescent="0.3">
      <c r="B1" s="341" t="s">
        <v>314</v>
      </c>
      <c r="C1" s="341"/>
      <c r="D1" s="341"/>
      <c r="E1" s="341"/>
      <c r="F1" s="341"/>
      <c r="G1" s="341"/>
      <c r="H1" s="341"/>
      <c r="I1" s="341"/>
      <c r="J1" s="341"/>
      <c r="K1" s="341"/>
      <c r="L1" s="341"/>
      <c r="M1" s="341"/>
      <c r="N1" s="341"/>
      <c r="O1" s="341"/>
    </row>
    <row r="2" spans="2:18" ht="15.75" thickBot="1" x14ac:dyDescent="0.3">
      <c r="B2" s="342" t="s">
        <v>315</v>
      </c>
      <c r="C2" s="343"/>
      <c r="D2" s="343"/>
      <c r="E2" s="343"/>
      <c r="F2" s="344"/>
      <c r="G2" s="345">
        <f>'1. Contact details'!C29</f>
        <v>0</v>
      </c>
      <c r="H2" s="345"/>
      <c r="I2" s="345"/>
      <c r="J2" s="345"/>
      <c r="K2" s="138" t="s">
        <v>165</v>
      </c>
      <c r="L2" s="345">
        <f>'1. Contact details'!C33</f>
        <v>0</v>
      </c>
      <c r="M2" s="345"/>
      <c r="N2" s="345"/>
      <c r="O2" s="346"/>
      <c r="R2" s="139"/>
    </row>
    <row r="3" spans="2:18" ht="19.5" thickBot="1" x14ac:dyDescent="0.3">
      <c r="B3" s="287" t="s">
        <v>316</v>
      </c>
      <c r="C3" s="288"/>
      <c r="D3" s="347" t="str">
        <f>Score!B17</f>
        <v>C</v>
      </c>
      <c r="E3" s="348"/>
      <c r="F3" s="348"/>
      <c r="G3" s="349"/>
      <c r="H3" s="287" t="s">
        <v>317</v>
      </c>
      <c r="I3" s="289"/>
      <c r="J3" s="289"/>
      <c r="K3" s="289"/>
      <c r="L3" s="289"/>
      <c r="M3" s="289"/>
      <c r="N3" s="288"/>
      <c r="O3" s="218">
        <f>Score!B16/100</f>
        <v>0</v>
      </c>
    </row>
    <row r="4" spans="2:18" ht="27.75" customHeight="1" thickBot="1" x14ac:dyDescent="0.3">
      <c r="B4" s="351" t="str">
        <f>IF(VENDASS_RATING="", "",IF(VENDASS_RATING="C",Score!J27,IF(VENDASS_RATING="D",Score!K27,"Based on the technical information provided, the vendor can be consider in the approved vendor's list. It is strongly suggested to visit the vendor's facility. " )))</f>
        <v/>
      </c>
      <c r="C4" s="352"/>
      <c r="D4" s="352"/>
      <c r="E4" s="352"/>
      <c r="F4" s="352"/>
      <c r="G4" s="352"/>
      <c r="H4" s="352"/>
      <c r="I4" s="352"/>
      <c r="J4" s="352"/>
      <c r="K4" s="352"/>
      <c r="L4" s="352"/>
      <c r="M4" s="352"/>
      <c r="N4" s="352"/>
      <c r="O4" s="353"/>
    </row>
    <row r="5" spans="2:18" ht="15.75" customHeight="1" thickBot="1" x14ac:dyDescent="0.3">
      <c r="B5" s="325" t="s">
        <v>318</v>
      </c>
      <c r="C5" s="326"/>
      <c r="D5" s="326"/>
      <c r="E5" s="326"/>
      <c r="F5" s="326"/>
      <c r="G5" s="326"/>
      <c r="H5" s="279"/>
      <c r="I5" s="279"/>
      <c r="J5" s="279"/>
      <c r="K5" s="279"/>
      <c r="L5" s="279"/>
      <c r="M5" s="279"/>
      <c r="N5" s="267"/>
      <c r="O5" s="268"/>
    </row>
    <row r="6" spans="2:18" ht="35.25" customHeight="1" thickBot="1" x14ac:dyDescent="0.3">
      <c r="B6" s="327" t="s">
        <v>319</v>
      </c>
      <c r="C6" s="328"/>
      <c r="D6" s="328"/>
      <c r="E6" s="328"/>
      <c r="F6" s="328"/>
      <c r="G6" s="328"/>
      <c r="H6" s="140"/>
      <c r="I6" s="140"/>
      <c r="J6" s="141" t="s">
        <v>320</v>
      </c>
      <c r="K6" s="142" t="s">
        <v>321</v>
      </c>
      <c r="L6" s="143"/>
      <c r="M6" s="143"/>
      <c r="N6" s="142" t="s">
        <v>322</v>
      </c>
      <c r="O6" s="144"/>
    </row>
    <row r="7" spans="2:18" ht="15.75" customHeight="1" thickBot="1" x14ac:dyDescent="0.3">
      <c r="B7" s="329" t="s">
        <v>428</v>
      </c>
      <c r="C7" s="330"/>
      <c r="D7" s="330"/>
      <c r="E7" s="330"/>
      <c r="F7" s="330"/>
      <c r="G7" s="331"/>
      <c r="H7" s="332"/>
      <c r="I7" s="333"/>
      <c r="J7" s="217">
        <f>Score!B9</f>
        <v>0</v>
      </c>
      <c r="K7" s="217">
        <v>25</v>
      </c>
      <c r="L7" s="146"/>
      <c r="M7" s="146"/>
      <c r="N7" s="216">
        <f>J7/K7</f>
        <v>0</v>
      </c>
      <c r="O7" s="147"/>
    </row>
    <row r="8" spans="2:18" ht="15.75" thickBot="1" x14ac:dyDescent="0.3">
      <c r="B8" s="335" t="s">
        <v>324</v>
      </c>
      <c r="C8" s="336"/>
      <c r="D8" s="336"/>
      <c r="E8" s="336"/>
      <c r="F8" s="336"/>
      <c r="G8" s="337"/>
      <c r="H8" s="332"/>
      <c r="I8" s="333"/>
      <c r="J8" s="217">
        <f>Score!B10</f>
        <v>0</v>
      </c>
      <c r="K8" s="217">
        <v>10</v>
      </c>
      <c r="L8" s="146"/>
      <c r="M8" s="146"/>
      <c r="N8" s="216">
        <f t="shared" ref="N8:N13" si="0">J8/K8</f>
        <v>0</v>
      </c>
      <c r="O8" s="147"/>
    </row>
    <row r="9" spans="2:18" ht="15.75" thickBot="1" x14ac:dyDescent="0.3">
      <c r="B9" s="335" t="s">
        <v>325</v>
      </c>
      <c r="C9" s="336"/>
      <c r="D9" s="336"/>
      <c r="E9" s="336"/>
      <c r="F9" s="336"/>
      <c r="G9" s="337"/>
      <c r="H9" s="332"/>
      <c r="I9" s="333"/>
      <c r="J9" s="217">
        <f>Score!B11</f>
        <v>0</v>
      </c>
      <c r="K9" s="217">
        <v>5</v>
      </c>
      <c r="L9" s="146"/>
      <c r="M9" s="146"/>
      <c r="N9" s="216">
        <f t="shared" si="0"/>
        <v>0</v>
      </c>
      <c r="O9" s="147"/>
    </row>
    <row r="10" spans="2:18" ht="15.75" thickBot="1" x14ac:dyDescent="0.3">
      <c r="B10" s="335" t="s">
        <v>326</v>
      </c>
      <c r="C10" s="336"/>
      <c r="D10" s="336"/>
      <c r="E10" s="336"/>
      <c r="F10" s="336"/>
      <c r="G10" s="337"/>
      <c r="H10" s="332"/>
      <c r="I10" s="333"/>
      <c r="J10" s="217">
        <f>Score!B12</f>
        <v>0</v>
      </c>
      <c r="K10" s="217">
        <v>10</v>
      </c>
      <c r="L10" s="146"/>
      <c r="M10" s="146"/>
      <c r="N10" s="216">
        <f t="shared" si="0"/>
        <v>0</v>
      </c>
      <c r="O10" s="147"/>
    </row>
    <row r="11" spans="2:18" ht="15.75" thickBot="1" x14ac:dyDescent="0.3">
      <c r="B11" s="329" t="s">
        <v>327</v>
      </c>
      <c r="C11" s="330"/>
      <c r="D11" s="330"/>
      <c r="E11" s="330"/>
      <c r="F11" s="330"/>
      <c r="G11" s="331"/>
      <c r="H11" s="332"/>
      <c r="I11" s="333"/>
      <c r="J11" s="217">
        <f>Score!B13</f>
        <v>0</v>
      </c>
      <c r="K11" s="217">
        <v>20</v>
      </c>
      <c r="L11" s="146"/>
      <c r="M11" s="146"/>
      <c r="N11" s="216">
        <f t="shared" si="0"/>
        <v>0</v>
      </c>
      <c r="O11" s="147"/>
    </row>
    <row r="12" spans="2:18" ht="15.75" thickBot="1" x14ac:dyDescent="0.3">
      <c r="B12" s="329" t="s">
        <v>328</v>
      </c>
      <c r="C12" s="330"/>
      <c r="D12" s="330"/>
      <c r="E12" s="330"/>
      <c r="F12" s="330"/>
      <c r="G12" s="331"/>
      <c r="H12" s="332"/>
      <c r="I12" s="333"/>
      <c r="J12" s="217">
        <f>Score!B14</f>
        <v>0</v>
      </c>
      <c r="K12" s="217">
        <v>10</v>
      </c>
      <c r="L12" s="146"/>
      <c r="M12" s="146"/>
      <c r="N12" s="216">
        <f t="shared" si="0"/>
        <v>0</v>
      </c>
      <c r="O12" s="147"/>
    </row>
    <row r="13" spans="2:18" ht="19.5" customHeight="1" thickBot="1" x14ac:dyDescent="0.3">
      <c r="B13" s="338" t="s">
        <v>329</v>
      </c>
      <c r="C13" s="339"/>
      <c r="D13" s="339"/>
      <c r="E13" s="339"/>
      <c r="F13" s="339"/>
      <c r="G13" s="340"/>
      <c r="H13" s="325"/>
      <c r="I13" s="334"/>
      <c r="J13" s="217">
        <f>Score!B15</f>
        <v>0</v>
      </c>
      <c r="K13" s="217">
        <v>20</v>
      </c>
      <c r="L13" s="146"/>
      <c r="M13" s="146"/>
      <c r="N13" s="216">
        <f t="shared" si="0"/>
        <v>0</v>
      </c>
      <c r="O13" s="147"/>
    </row>
    <row r="14" spans="2:18" ht="12.75" customHeight="1" thickBot="1" x14ac:dyDescent="0.3">
      <c r="B14" s="213"/>
      <c r="C14" s="214"/>
      <c r="D14" s="214"/>
      <c r="E14" s="214"/>
      <c r="F14" s="214"/>
      <c r="G14" s="214"/>
      <c r="H14" s="210"/>
      <c r="I14" s="210"/>
      <c r="J14" s="208"/>
      <c r="K14" s="208"/>
      <c r="L14" s="146"/>
      <c r="M14" s="146"/>
      <c r="N14" s="215"/>
      <c r="O14" s="147"/>
    </row>
    <row r="15" spans="2:18" ht="15.75" thickBot="1" x14ac:dyDescent="0.3">
      <c r="B15" s="213"/>
      <c r="C15" s="214"/>
      <c r="D15" s="214"/>
      <c r="E15" s="214"/>
      <c r="F15" s="214"/>
      <c r="G15" s="214"/>
      <c r="H15" s="210"/>
      <c r="I15" s="210"/>
      <c r="J15" s="208"/>
      <c r="K15" s="208"/>
      <c r="L15" s="146"/>
      <c r="M15" s="146"/>
      <c r="N15" s="215"/>
      <c r="O15" s="147"/>
    </row>
    <row r="16" spans="2:18" ht="15.75" thickBot="1" x14ac:dyDescent="0.3">
      <c r="B16" s="213"/>
      <c r="C16" s="214"/>
      <c r="D16" s="214"/>
      <c r="E16" s="214"/>
      <c r="F16" s="214"/>
      <c r="G16" s="214"/>
      <c r="H16" s="210"/>
      <c r="I16" s="210"/>
      <c r="J16" s="208"/>
      <c r="K16" s="208"/>
      <c r="L16" s="146"/>
      <c r="M16" s="146"/>
      <c r="N16" s="215"/>
      <c r="O16" s="147"/>
    </row>
    <row r="17" spans="2:18" ht="15.75" thickBot="1" x14ac:dyDescent="0.3">
      <c r="B17" s="213"/>
      <c r="C17" s="214"/>
      <c r="D17" s="214"/>
      <c r="E17" s="214"/>
      <c r="F17" s="214"/>
      <c r="G17" s="214"/>
      <c r="H17" s="210"/>
      <c r="I17" s="210"/>
      <c r="J17" s="208"/>
      <c r="K17" s="208"/>
      <c r="L17" s="146"/>
      <c r="M17" s="146"/>
      <c r="N17" s="215"/>
      <c r="O17" s="147"/>
    </row>
    <row r="18" spans="2:18" ht="15.75" thickBot="1" x14ac:dyDescent="0.3">
      <c r="B18" s="213"/>
      <c r="C18" s="214"/>
      <c r="D18" s="214"/>
      <c r="E18" s="214"/>
      <c r="F18" s="214"/>
      <c r="G18" s="214"/>
      <c r="H18" s="210"/>
      <c r="I18" s="210"/>
      <c r="J18" s="208"/>
      <c r="K18" s="208"/>
      <c r="L18" s="146"/>
      <c r="M18" s="146"/>
      <c r="N18" s="215"/>
      <c r="O18" s="147"/>
    </row>
    <row r="19" spans="2:18" ht="71.25" customHeight="1" thickBot="1" x14ac:dyDescent="0.4">
      <c r="B19" s="325" t="s">
        <v>330</v>
      </c>
      <c r="C19" s="326"/>
      <c r="D19" s="326"/>
      <c r="E19" s="326"/>
      <c r="F19" s="326"/>
      <c r="G19" s="326"/>
      <c r="H19" s="279"/>
      <c r="I19" s="279"/>
      <c r="J19" s="279"/>
      <c r="K19" s="279"/>
      <c r="L19" s="279"/>
      <c r="M19" s="279"/>
      <c r="N19" s="326"/>
      <c r="O19" s="350"/>
      <c r="Q19" s="148"/>
      <c r="R19" s="149" t="s">
        <v>331</v>
      </c>
    </row>
    <row r="20" spans="2:18" thickBot="1" x14ac:dyDescent="0.4">
      <c r="B20" s="284" t="s">
        <v>332</v>
      </c>
      <c r="C20" s="285"/>
      <c r="D20" s="285"/>
      <c r="E20" s="285"/>
      <c r="F20" s="285"/>
      <c r="G20" s="285"/>
      <c r="H20" s="285"/>
      <c r="I20" s="285"/>
      <c r="J20" s="285"/>
      <c r="K20" s="285"/>
      <c r="L20" s="285"/>
      <c r="M20" s="285"/>
      <c r="N20" s="285"/>
      <c r="O20" s="286"/>
      <c r="Q20" s="150"/>
      <c r="R20" s="151" t="s">
        <v>333</v>
      </c>
    </row>
    <row r="21" spans="2:18" thickBot="1" x14ac:dyDescent="0.4">
      <c r="B21" s="287" t="s">
        <v>334</v>
      </c>
      <c r="C21" s="289"/>
      <c r="D21" s="289"/>
      <c r="E21" s="288"/>
      <c r="F21" s="287" t="s">
        <v>335</v>
      </c>
      <c r="G21" s="289"/>
      <c r="H21" s="288"/>
      <c r="I21" s="287" t="s">
        <v>336</v>
      </c>
      <c r="J21" s="289"/>
      <c r="K21" s="289"/>
      <c r="L21" s="288"/>
      <c r="M21" s="311"/>
      <c r="N21" s="312"/>
      <c r="O21" s="313"/>
      <c r="Q21" s="152"/>
      <c r="R21" s="151" t="s">
        <v>337</v>
      </c>
    </row>
    <row r="22" spans="2:18" thickBot="1" x14ac:dyDescent="0.4">
      <c r="B22" s="319">
        <f>'2. Questionnaire INS'!M7/100</f>
        <v>0</v>
      </c>
      <c r="C22" s="320"/>
      <c r="D22" s="320"/>
      <c r="E22" s="321"/>
      <c r="F22" s="319">
        <f>'2. Questionnaire INS'!M8/100</f>
        <v>0</v>
      </c>
      <c r="G22" s="320"/>
      <c r="H22" s="321"/>
      <c r="I22" s="319">
        <f>'2. Questionnaire INS'!M9/100</f>
        <v>0</v>
      </c>
      <c r="J22" s="320"/>
      <c r="K22" s="320"/>
      <c r="L22" s="321"/>
      <c r="M22" s="319">
        <f>'2. Questionnaire INS'!M10/100</f>
        <v>0</v>
      </c>
      <c r="N22" s="320"/>
      <c r="O22" s="321"/>
    </row>
    <row r="23" spans="2:18" thickBot="1" x14ac:dyDescent="0.4">
      <c r="B23" s="284" t="s">
        <v>338</v>
      </c>
      <c r="C23" s="285"/>
      <c r="D23" s="285"/>
      <c r="E23" s="285"/>
      <c r="F23" s="285"/>
      <c r="G23" s="285"/>
      <c r="H23" s="285"/>
      <c r="I23" s="285"/>
      <c r="J23" s="285"/>
      <c r="K23" s="285"/>
      <c r="L23" s="285"/>
      <c r="M23" s="285"/>
      <c r="N23" s="285"/>
      <c r="O23" s="286"/>
    </row>
    <row r="24" spans="2:18" ht="39.6" thickBot="1" x14ac:dyDescent="0.4">
      <c r="B24" s="211" t="s">
        <v>339</v>
      </c>
      <c r="C24" s="322" t="s">
        <v>340</v>
      </c>
      <c r="D24" s="323"/>
      <c r="E24" s="322" t="s">
        <v>341</v>
      </c>
      <c r="F24" s="323"/>
      <c r="G24" s="212" t="s">
        <v>342</v>
      </c>
      <c r="H24" s="322" t="s">
        <v>343</v>
      </c>
      <c r="I24" s="323"/>
      <c r="J24" s="212" t="s">
        <v>344</v>
      </c>
      <c r="K24" s="322" t="s">
        <v>426</v>
      </c>
      <c r="L24" s="324"/>
      <c r="M24" s="323"/>
      <c r="N24" s="212" t="s">
        <v>346</v>
      </c>
      <c r="O24" s="212" t="s">
        <v>427</v>
      </c>
    </row>
    <row r="25" spans="2:18" thickBot="1" x14ac:dyDescent="0.4">
      <c r="B25" s="155" t="str">
        <f>IF('2. Questionnaire INS'!J13="x","yes",IF('2. Questionnaire INS'!K13="x","no",""))</f>
        <v/>
      </c>
      <c r="C25" s="317" t="str">
        <f>IF('2. Questionnaire INS'!I14="x","yes",IF('2. Questionnaire INS'!J14="x","no",""))</f>
        <v/>
      </c>
      <c r="D25" s="318"/>
      <c r="E25" s="317" t="str">
        <f>IF('2. Questionnaire INS'!J15="x","yes",IF('2. Questionnaire INS'!K15="x","no",""))</f>
        <v/>
      </c>
      <c r="F25" s="318"/>
      <c r="G25" s="155" t="str">
        <f>IF('2. Questionnaire INS'!J16="x","yes",IF('2. Questionnaire INS'!K16="x","no",""))</f>
        <v/>
      </c>
      <c r="H25" s="317" t="str">
        <f>IF('2. Questionnaire INS'!J17="x","yes",IF('2. Questionnaire INS'!K17="x","no",""))</f>
        <v/>
      </c>
      <c r="I25" s="318"/>
      <c r="J25" s="155" t="str">
        <f>IF('2. Questionnaire INS'!J18="x","yes",IF('2. Questionnaire INS'!K18="x","no",""))</f>
        <v/>
      </c>
      <c r="K25" s="314" t="str">
        <f>IF('2. Questionnaire INS'!J19="x","yes",IF('2. Questionnaire INS'!K19="x","no",""))</f>
        <v/>
      </c>
      <c r="L25" s="315"/>
      <c r="M25" s="316"/>
      <c r="N25" s="156" t="str">
        <f>IF('2. Questionnaire INS'!J20="x","yes",IF('2. Questionnaire INS'!K20="x","no",""))</f>
        <v/>
      </c>
      <c r="O25" s="156" t="str">
        <f>IF('2. Questionnaire INS'!J21="x","yes",IF('2. Questionnaire INS'!K21="x","no",""))</f>
        <v/>
      </c>
    </row>
    <row r="26" spans="2:18" thickBot="1" x14ac:dyDescent="0.4">
      <c r="B26" s="284" t="s">
        <v>348</v>
      </c>
      <c r="C26" s="285"/>
      <c r="D26" s="285"/>
      <c r="E26" s="285"/>
      <c r="F26" s="285"/>
      <c r="G26" s="286"/>
      <c r="H26" s="284" t="s">
        <v>349</v>
      </c>
      <c r="I26" s="285"/>
      <c r="J26" s="285"/>
      <c r="K26" s="285"/>
      <c r="L26" s="285"/>
      <c r="M26" s="285"/>
      <c r="N26" s="285"/>
      <c r="O26" s="286"/>
    </row>
    <row r="27" spans="2:18" thickBot="1" x14ac:dyDescent="0.4">
      <c r="B27" s="287" t="s">
        <v>350</v>
      </c>
      <c r="C27" s="288"/>
      <c r="D27" s="314" t="str">
        <f>IF('2. Questionnaire INS'!J26="x","yes",IF('2. Questionnaire INS'!K26="x","no",""))</f>
        <v/>
      </c>
      <c r="E27" s="315"/>
      <c r="F27" s="315"/>
      <c r="G27" s="316"/>
      <c r="H27" s="287" t="s">
        <v>351</v>
      </c>
      <c r="I27" s="289"/>
      <c r="J27" s="289"/>
      <c r="K27" s="289"/>
      <c r="L27" s="289"/>
      <c r="M27" s="289"/>
      <c r="N27" s="288"/>
      <c r="O27" s="156" t="str">
        <f>IF('2. Questionnaire INS'!J33="x","yes",IF('2. Questionnaire INS'!K33="x","no",""))</f>
        <v/>
      </c>
    </row>
    <row r="28" spans="2:18" thickBot="1" x14ac:dyDescent="0.4">
      <c r="B28" s="287" t="s">
        <v>352</v>
      </c>
      <c r="C28" s="288"/>
      <c r="D28" s="314" t="str">
        <f>IF('2. Questionnaire INS'!J29="x","yes",IF('2. Questionnaire INS'!K29="x","no",""))</f>
        <v/>
      </c>
      <c r="E28" s="315"/>
      <c r="F28" s="315"/>
      <c r="G28" s="316"/>
      <c r="H28" s="287" t="s">
        <v>353</v>
      </c>
      <c r="I28" s="289"/>
      <c r="J28" s="289"/>
      <c r="K28" s="289"/>
      <c r="L28" s="289"/>
      <c r="M28" s="289"/>
      <c r="N28" s="288"/>
      <c r="O28" s="156" t="str">
        <f>IF('2. Questionnaire INS'!J36="x","yes",IF('2. Questionnaire INS'!K36="x","no",""))</f>
        <v/>
      </c>
    </row>
    <row r="29" spans="2:18" thickBot="1" x14ac:dyDescent="0.4">
      <c r="B29" s="308" t="s">
        <v>354</v>
      </c>
      <c r="C29" s="309"/>
      <c r="D29" s="309"/>
      <c r="E29" s="309"/>
      <c r="F29" s="309"/>
      <c r="G29" s="309"/>
      <c r="H29" s="309"/>
      <c r="I29" s="309"/>
      <c r="J29" s="309"/>
      <c r="K29" s="309"/>
      <c r="L29" s="309"/>
      <c r="M29" s="309"/>
      <c r="N29" s="309"/>
      <c r="O29" s="310"/>
    </row>
    <row r="30" spans="2:18" thickBot="1" x14ac:dyDescent="0.4">
      <c r="B30" s="287" t="s">
        <v>355</v>
      </c>
      <c r="C30" s="288"/>
      <c r="D30" s="311" t="str">
        <f>IF('2. Questionnaire INS'!J48="x","yes",IF('2. Questionnaire INS'!K48="x","no",""))</f>
        <v/>
      </c>
      <c r="E30" s="312"/>
      <c r="F30" s="312"/>
      <c r="G30" s="313"/>
      <c r="H30" s="287" t="s">
        <v>356</v>
      </c>
      <c r="I30" s="289"/>
      <c r="J30" s="289"/>
      <c r="K30" s="289"/>
      <c r="L30" s="289"/>
      <c r="M30" s="289"/>
      <c r="N30" s="288"/>
      <c r="O30" s="157" t="str">
        <f>IF('2. Questionnaire INS'!J42="x","yes",IF('2. Questionnaire INS'!K42="x","no",""))</f>
        <v/>
      </c>
    </row>
    <row r="31" spans="2:18" thickBot="1" x14ac:dyDescent="0.4">
      <c r="B31" s="287" t="s">
        <v>357</v>
      </c>
      <c r="C31" s="288"/>
      <c r="D31" s="311" t="str">
        <f>IF('2. Questionnaire INS'!J49="x","yes",IF('2. Questionnaire INS'!K49="x","no",""))</f>
        <v/>
      </c>
      <c r="E31" s="312"/>
      <c r="F31" s="312"/>
      <c r="G31" s="313"/>
      <c r="H31" s="287" t="s">
        <v>358</v>
      </c>
      <c r="I31" s="289"/>
      <c r="J31" s="289"/>
      <c r="K31" s="289"/>
      <c r="L31" s="289"/>
      <c r="M31" s="289"/>
      <c r="N31" s="288"/>
      <c r="O31" s="156" t="str">
        <f>IF('2. Questionnaire INS'!J43="x","yes",IF('2. Questionnaire INS'!K43="x","no",""))</f>
        <v/>
      </c>
    </row>
    <row r="32" spans="2:18" thickBot="1" x14ac:dyDescent="0.4">
      <c r="B32" s="287" t="s">
        <v>359</v>
      </c>
      <c r="C32" s="288"/>
      <c r="D32" s="275"/>
      <c r="E32" s="277"/>
      <c r="F32" s="277"/>
      <c r="G32" s="276"/>
      <c r="H32" s="287" t="s">
        <v>360</v>
      </c>
      <c r="I32" s="289"/>
      <c r="J32" s="289"/>
      <c r="K32" s="289"/>
      <c r="L32" s="289"/>
      <c r="M32" s="289"/>
      <c r="N32" s="288"/>
      <c r="O32" s="158"/>
    </row>
    <row r="33" spans="2:15" thickBot="1" x14ac:dyDescent="0.4">
      <c r="B33" s="287" t="s">
        <v>361</v>
      </c>
      <c r="C33" s="288"/>
      <c r="D33" s="275"/>
      <c r="E33" s="277"/>
      <c r="F33" s="277"/>
      <c r="G33" s="276"/>
      <c r="H33" s="287" t="s">
        <v>362</v>
      </c>
      <c r="I33" s="289"/>
      <c r="J33" s="289"/>
      <c r="K33" s="289"/>
      <c r="L33" s="289"/>
      <c r="M33" s="289"/>
      <c r="N33" s="288"/>
      <c r="O33" s="157"/>
    </row>
    <row r="34" spans="2:15" thickBot="1" x14ac:dyDescent="0.4">
      <c r="B34" s="287" t="s">
        <v>363</v>
      </c>
      <c r="C34" s="288"/>
      <c r="D34" s="275"/>
      <c r="E34" s="277"/>
      <c r="F34" s="277"/>
      <c r="G34" s="276"/>
      <c r="H34" s="287" t="s">
        <v>362</v>
      </c>
      <c r="I34" s="289"/>
      <c r="J34" s="289"/>
      <c r="K34" s="289"/>
      <c r="L34" s="289"/>
      <c r="M34" s="289"/>
      <c r="N34" s="288"/>
      <c r="O34" s="157"/>
    </row>
    <row r="35" spans="2:15" thickBot="1" x14ac:dyDescent="0.4">
      <c r="B35" s="278" t="s">
        <v>364</v>
      </c>
      <c r="C35" s="279"/>
      <c r="D35" s="279"/>
      <c r="E35" s="279"/>
      <c r="F35" s="279"/>
      <c r="G35" s="279"/>
      <c r="H35" s="279"/>
      <c r="I35" s="279"/>
      <c r="J35" s="279"/>
      <c r="K35" s="279"/>
      <c r="L35" s="279"/>
      <c r="M35" s="279"/>
      <c r="N35" s="279"/>
      <c r="O35" s="280"/>
    </row>
    <row r="36" spans="2:15" ht="45.75" customHeight="1" thickBot="1" x14ac:dyDescent="0.4">
      <c r="B36" s="281" t="s">
        <v>365</v>
      </c>
      <c r="C36" s="283"/>
      <c r="D36" s="281" t="s">
        <v>366</v>
      </c>
      <c r="E36" s="282"/>
      <c r="F36" s="282"/>
      <c r="G36" s="283"/>
      <c r="H36" s="281" t="s">
        <v>367</v>
      </c>
      <c r="I36" s="282"/>
      <c r="J36" s="282"/>
      <c r="K36" s="283"/>
      <c r="L36" s="305" t="s">
        <v>368</v>
      </c>
      <c r="M36" s="306"/>
      <c r="N36" s="306"/>
      <c r="O36" s="307"/>
    </row>
    <row r="37" spans="2:15" ht="15.75" thickBot="1" x14ac:dyDescent="0.3">
      <c r="B37" s="299">
        <f>'2. Questionnaire INS'!M52</f>
        <v>0</v>
      </c>
      <c r="C37" s="301"/>
      <c r="D37" s="302">
        <f>'2. Questionnaire INS'!M57</f>
        <v>0</v>
      </c>
      <c r="E37" s="303"/>
      <c r="F37" s="303"/>
      <c r="G37" s="304"/>
      <c r="H37" s="299">
        <f>'2. Questionnaire INS'!M55</f>
        <v>0</v>
      </c>
      <c r="I37" s="300"/>
      <c r="J37" s="300"/>
      <c r="K37" s="301"/>
      <c r="L37" s="299"/>
      <c r="M37" s="300"/>
      <c r="N37" s="300"/>
      <c r="O37" s="301"/>
    </row>
    <row r="38" spans="2:15" ht="15.75" thickBot="1" x14ac:dyDescent="0.3">
      <c r="B38" s="278" t="s">
        <v>369</v>
      </c>
      <c r="C38" s="279"/>
      <c r="D38" s="279"/>
      <c r="E38" s="279"/>
      <c r="F38" s="279"/>
      <c r="G38" s="279"/>
      <c r="H38" s="279"/>
      <c r="I38" s="279"/>
      <c r="J38" s="279"/>
      <c r="K38" s="279"/>
      <c r="L38" s="279"/>
      <c r="M38" s="279"/>
      <c r="N38" s="279"/>
      <c r="O38" s="280"/>
    </row>
    <row r="39" spans="2:15" ht="30" customHeight="1" thickBot="1" x14ac:dyDescent="0.3">
      <c r="B39" s="281" t="s">
        <v>370</v>
      </c>
      <c r="C39" s="282"/>
      <c r="D39" s="282"/>
      <c r="E39" s="283"/>
      <c r="F39" s="281" t="s">
        <v>371</v>
      </c>
      <c r="G39" s="283"/>
      <c r="H39" s="287" t="s">
        <v>372</v>
      </c>
      <c r="I39" s="289"/>
      <c r="J39" s="289"/>
      <c r="K39" s="289"/>
      <c r="L39" s="288"/>
      <c r="M39" s="281" t="s">
        <v>373</v>
      </c>
      <c r="N39" s="282"/>
      <c r="O39" s="283"/>
    </row>
    <row r="40" spans="2:15" ht="15.75" thickBot="1" x14ac:dyDescent="0.3">
      <c r="B40" s="299">
        <f>'2. Questionnaire INS'!M61</f>
        <v>0</v>
      </c>
      <c r="C40" s="300"/>
      <c r="D40" s="300"/>
      <c r="E40" s="301"/>
      <c r="F40" s="299">
        <f>'2. Questionnaire INS'!M62</f>
        <v>0</v>
      </c>
      <c r="G40" s="301"/>
      <c r="H40" s="299" t="str">
        <f>IF('2. Questionnaire INS'!J63="x",'2. Questionnaire INS'!M64,IF('2. Questionnaire INS'!K63="x","no",""))</f>
        <v/>
      </c>
      <c r="I40" s="300"/>
      <c r="J40" s="300"/>
      <c r="K40" s="300"/>
      <c r="L40" s="301"/>
      <c r="M40" s="272" t="str">
        <f>IF('2. Questionnaire INS'!J67="x","yes",IF('2. Questionnaire INS'!K67="x","no",""))</f>
        <v/>
      </c>
      <c r="N40" s="273"/>
      <c r="O40" s="274"/>
    </row>
    <row r="41" spans="2:15" ht="15.75" thickBot="1" x14ac:dyDescent="0.3">
      <c r="B41" s="278" t="s">
        <v>374</v>
      </c>
      <c r="C41" s="279"/>
      <c r="D41" s="279"/>
      <c r="E41" s="279"/>
      <c r="F41" s="279"/>
      <c r="G41" s="279"/>
      <c r="H41" s="279"/>
      <c r="I41" s="279"/>
      <c r="J41" s="279"/>
      <c r="K41" s="279"/>
      <c r="L41" s="279"/>
      <c r="M41" s="279"/>
      <c r="N41" s="279"/>
      <c r="O41" s="280"/>
    </row>
    <row r="42" spans="2:15" ht="15.75" thickBot="1" x14ac:dyDescent="0.3">
      <c r="B42" s="281" t="s">
        <v>375</v>
      </c>
      <c r="C42" s="282"/>
      <c r="D42" s="282"/>
      <c r="E42" s="283"/>
      <c r="F42" s="272" t="str">
        <f>IF('2. Questionnaire INS'!J91="x","yes",IF('2. Questionnaire INS'!K91="x","no",""))</f>
        <v/>
      </c>
      <c r="G42" s="273"/>
      <c r="H42" s="274"/>
      <c r="I42" s="281" t="s">
        <v>376</v>
      </c>
      <c r="J42" s="282"/>
      <c r="K42" s="282"/>
      <c r="L42" s="283"/>
      <c r="M42" s="272" t="str">
        <f>IF('2. Questionnaire INS'!J90="x","yes",IF('2. Questionnaire INS'!K90="x","no",""))</f>
        <v/>
      </c>
      <c r="N42" s="273"/>
      <c r="O42" s="274"/>
    </row>
    <row r="43" spans="2:15" ht="15.75" hidden="1" thickBot="1" x14ac:dyDescent="0.3">
      <c r="B43" s="281" t="s">
        <v>377</v>
      </c>
      <c r="C43" s="282"/>
      <c r="D43" s="282"/>
      <c r="E43" s="283"/>
      <c r="F43" s="290"/>
      <c r="G43" s="291"/>
      <c r="H43" s="292"/>
      <c r="I43" s="293"/>
      <c r="J43" s="294"/>
      <c r="K43" s="294"/>
      <c r="L43" s="295"/>
      <c r="M43" s="293"/>
      <c r="N43" s="294"/>
      <c r="O43" s="295"/>
    </row>
    <row r="44" spans="2:15" ht="15.75" thickBot="1" x14ac:dyDescent="0.3">
      <c r="B44" s="278" t="s">
        <v>378</v>
      </c>
      <c r="C44" s="279"/>
      <c r="D44" s="279"/>
      <c r="E44" s="279"/>
      <c r="F44" s="279"/>
      <c r="G44" s="279"/>
      <c r="H44" s="279"/>
      <c r="I44" s="279"/>
      <c r="J44" s="279"/>
      <c r="K44" s="279"/>
      <c r="L44" s="279"/>
      <c r="M44" s="279"/>
      <c r="N44" s="279"/>
      <c r="O44" s="280"/>
    </row>
    <row r="45" spans="2:15" ht="15.75" customHeight="1" thickBot="1" x14ac:dyDescent="0.3">
      <c r="B45" s="281" t="s">
        <v>379</v>
      </c>
      <c r="C45" s="282"/>
      <c r="D45" s="282"/>
      <c r="E45" s="283"/>
      <c r="F45" s="281" t="s">
        <v>380</v>
      </c>
      <c r="G45" s="282"/>
      <c r="H45" s="296"/>
      <c r="I45" s="297"/>
      <c r="J45" s="297"/>
      <c r="K45" s="297"/>
      <c r="L45" s="298"/>
      <c r="M45" s="296"/>
      <c r="N45" s="297"/>
      <c r="O45" s="298"/>
    </row>
    <row r="46" spans="2:15" ht="15.75" thickBot="1" x14ac:dyDescent="0.3">
      <c r="B46" s="272" t="str">
        <f>IF('2. Questionnaire INS'!J97="x","yes",IF('2. Questionnaire INS'!K97="x","no",""))</f>
        <v/>
      </c>
      <c r="C46" s="273"/>
      <c r="D46" s="273"/>
      <c r="E46" s="274"/>
      <c r="F46" s="272" t="str">
        <f>IF('2. Questionnaire INS'!J73="x","yes",IF('2. Questionnaire INS'!K73="x","no",""))</f>
        <v/>
      </c>
      <c r="G46" s="274"/>
      <c r="H46" s="272"/>
      <c r="I46" s="273"/>
      <c r="J46" s="273"/>
      <c r="K46" s="273"/>
      <c r="L46" s="274"/>
      <c r="M46" s="272"/>
      <c r="N46" s="273"/>
      <c r="O46" s="274"/>
    </row>
    <row r="47" spans="2:15" ht="15.75" thickBot="1" x14ac:dyDescent="0.3">
      <c r="B47" s="278" t="s">
        <v>381</v>
      </c>
      <c r="C47" s="279"/>
      <c r="D47" s="279"/>
      <c r="E47" s="279"/>
      <c r="F47" s="279"/>
      <c r="G47" s="279"/>
      <c r="H47" s="279"/>
      <c r="I47" s="279"/>
      <c r="J47" s="279"/>
      <c r="K47" s="279"/>
      <c r="L47" s="279"/>
      <c r="M47" s="279"/>
      <c r="N47" s="279"/>
      <c r="O47" s="280"/>
    </row>
    <row r="48" spans="2:15" ht="15.75" thickBot="1" x14ac:dyDescent="0.3">
      <c r="B48" s="281" t="s">
        <v>382</v>
      </c>
      <c r="C48" s="282"/>
      <c r="D48" s="282"/>
      <c r="E48" s="283"/>
      <c r="F48" s="281" t="s">
        <v>383</v>
      </c>
      <c r="G48" s="282"/>
      <c r="H48" s="283"/>
      <c r="I48" s="281" t="s">
        <v>384</v>
      </c>
      <c r="J48" s="282"/>
      <c r="K48" s="282"/>
      <c r="L48" s="283"/>
      <c r="M48" s="281" t="s">
        <v>385</v>
      </c>
      <c r="N48" s="282"/>
      <c r="O48" s="283"/>
    </row>
    <row r="49" spans="1:15" ht="15.75" thickBot="1" x14ac:dyDescent="0.3">
      <c r="B49" s="272" t="str">
        <f>IF('2. Questionnaire INS'!J103="x","yes",IF('2. Questionnaire INS'!K103="x","no",""))</f>
        <v/>
      </c>
      <c r="C49" s="273"/>
      <c r="D49" s="273"/>
      <c r="E49" s="274"/>
      <c r="F49" s="272" t="str">
        <f>IF('2. Questionnaire INS'!J108="x","yes",IF('2. Questionnaire INS'!K108="x","no",""))</f>
        <v/>
      </c>
      <c r="G49" s="273"/>
      <c r="H49" s="274"/>
      <c r="I49" s="272" t="str">
        <f>IF('2. Questionnaire INS'!J105="x","yes",IF('2. Questionnaire INS'!K105="x","no",""))</f>
        <v/>
      </c>
      <c r="J49" s="273"/>
      <c r="K49" s="273"/>
      <c r="L49" s="274"/>
      <c r="M49" s="272" t="str">
        <f>IF('2. Questionnaire INS'!J112="x","yes",IF('2. Questionnaire INS'!K112="x","no",""))</f>
        <v/>
      </c>
      <c r="N49" s="273"/>
      <c r="O49" s="274"/>
    </row>
    <row r="50" spans="1:15" ht="15.75" hidden="1" thickBot="1" x14ac:dyDescent="0.3">
      <c r="B50" s="284" t="s">
        <v>386</v>
      </c>
      <c r="C50" s="285"/>
      <c r="D50" s="285"/>
      <c r="E50" s="285"/>
      <c r="F50" s="285"/>
      <c r="G50" s="285"/>
      <c r="H50" s="285"/>
      <c r="I50" s="285"/>
      <c r="J50" s="285"/>
      <c r="K50" s="285"/>
      <c r="L50" s="285"/>
      <c r="M50" s="285"/>
      <c r="N50" s="285"/>
      <c r="O50" s="286"/>
    </row>
    <row r="51" spans="1:15" ht="60.75" hidden="1" thickBot="1" x14ac:dyDescent="0.3">
      <c r="B51" s="153" t="s">
        <v>339</v>
      </c>
      <c r="C51" s="287" t="s">
        <v>340</v>
      </c>
      <c r="D51" s="288"/>
      <c r="E51" s="287" t="s">
        <v>341</v>
      </c>
      <c r="F51" s="288"/>
      <c r="G51" s="154" t="s">
        <v>342</v>
      </c>
      <c r="H51" s="287" t="s">
        <v>343</v>
      </c>
      <c r="I51" s="288"/>
      <c r="J51" s="154" t="s">
        <v>344</v>
      </c>
      <c r="K51" s="287" t="s">
        <v>345</v>
      </c>
      <c r="L51" s="289"/>
      <c r="M51" s="288"/>
      <c r="N51" s="154" t="s">
        <v>346</v>
      </c>
      <c r="O51" s="154" t="s">
        <v>347</v>
      </c>
    </row>
    <row r="52" spans="1:15" ht="15.75" hidden="1" thickBot="1" x14ac:dyDescent="0.3">
      <c r="B52" s="159"/>
      <c r="C52" s="275"/>
      <c r="D52" s="276"/>
      <c r="E52" s="275"/>
      <c r="F52" s="276"/>
      <c r="G52" s="158"/>
      <c r="H52" s="275"/>
      <c r="I52" s="276"/>
      <c r="J52" s="158"/>
      <c r="K52" s="275"/>
      <c r="L52" s="277"/>
      <c r="M52" s="276"/>
      <c r="N52" s="158"/>
      <c r="O52" s="158"/>
    </row>
    <row r="53" spans="1:15" ht="15.75" thickBot="1" x14ac:dyDescent="0.3">
      <c r="B53" s="278" t="s">
        <v>387</v>
      </c>
      <c r="C53" s="279"/>
      <c r="D53" s="279"/>
      <c r="E53" s="279"/>
      <c r="F53" s="279"/>
      <c r="G53" s="279"/>
      <c r="H53" s="279"/>
      <c r="I53" s="279"/>
      <c r="J53" s="279"/>
      <c r="K53" s="279"/>
      <c r="L53" s="279"/>
      <c r="M53" s="279"/>
      <c r="N53" s="279"/>
      <c r="O53" s="280"/>
    </row>
    <row r="54" spans="1:15" ht="15.75" thickBot="1" x14ac:dyDescent="0.3">
      <c r="B54" s="281" t="s">
        <v>388</v>
      </c>
      <c r="C54" s="282"/>
      <c r="D54" s="282"/>
      <c r="E54" s="283"/>
      <c r="F54" s="281" t="s">
        <v>389</v>
      </c>
      <c r="G54" s="282"/>
      <c r="H54" s="282"/>
      <c r="I54" s="282"/>
      <c r="J54" s="283"/>
      <c r="K54" s="281" t="s">
        <v>165</v>
      </c>
      <c r="L54" s="282"/>
      <c r="M54" s="282"/>
      <c r="N54" s="282"/>
      <c r="O54" s="283"/>
    </row>
    <row r="55" spans="1:15" ht="15.75" thickBot="1" x14ac:dyDescent="0.3">
      <c r="B55" s="272">
        <f>'2. Questionnaire INS'!I120</f>
        <v>0</v>
      </c>
      <c r="C55" s="273"/>
      <c r="D55" s="273"/>
      <c r="E55" s="274"/>
      <c r="F55" s="272" t="str">
        <f>IF('2. Questionnaire INS'!K120="x","LAB",IF('2. Questionnaire INS'!J120="x","INS",""))</f>
        <v/>
      </c>
      <c r="G55" s="273"/>
      <c r="H55" s="273"/>
      <c r="I55" s="273"/>
      <c r="J55" s="274"/>
      <c r="K55" s="272">
        <f>'2. Questionnaire INS'!M120</f>
        <v>0</v>
      </c>
      <c r="L55" s="273"/>
      <c r="M55" s="273"/>
      <c r="N55" s="273"/>
      <c r="O55" s="274"/>
    </row>
    <row r="56" spans="1:15" ht="15" customHeight="1" thickBot="1" x14ac:dyDescent="0.3">
      <c r="A56" s="10"/>
      <c r="B56" s="272">
        <f>'2. Questionnaire INS'!I121</f>
        <v>0</v>
      </c>
      <c r="C56" s="273"/>
      <c r="D56" s="273"/>
      <c r="E56" s="274"/>
      <c r="F56" s="272" t="str">
        <f>IF('2. Questionnaire INS'!K122="x","LAB",IF('2. Questionnaire INS'!J122="x","INS",""))</f>
        <v/>
      </c>
      <c r="G56" s="273"/>
      <c r="H56" s="273"/>
      <c r="I56" s="273"/>
      <c r="J56" s="274"/>
      <c r="K56" s="272">
        <f>'2. Questionnaire INS'!M121</f>
        <v>0</v>
      </c>
      <c r="L56" s="273"/>
      <c r="M56" s="273"/>
      <c r="N56" s="273"/>
      <c r="O56" s="274"/>
    </row>
    <row r="57" spans="1:15" ht="15.75" thickBot="1" x14ac:dyDescent="0.3">
      <c r="A57" s="10"/>
      <c r="B57" s="272">
        <f>'2. Questionnaire INS'!I122</f>
        <v>0</v>
      </c>
      <c r="C57" s="273"/>
      <c r="D57" s="273"/>
      <c r="E57" s="274"/>
      <c r="F57" s="272" t="str">
        <f>IF('2. Questionnaire INS'!K120="x","LAB",IF('2. Questionnaire INS'!J120="x","INS",""))</f>
        <v/>
      </c>
      <c r="G57" s="273"/>
      <c r="H57" s="273"/>
      <c r="I57" s="273"/>
      <c r="J57" s="274"/>
      <c r="K57" s="272">
        <f>'2. Questionnaire INS'!M122</f>
        <v>0</v>
      </c>
      <c r="L57" s="273"/>
      <c r="M57" s="273"/>
      <c r="N57" s="273"/>
      <c r="O57" s="274"/>
    </row>
    <row r="58" spans="1:15" ht="15.75" thickBot="1" x14ac:dyDescent="0.3">
      <c r="A58" s="10"/>
      <c r="B58" s="272">
        <f>'2. Questionnaire INS'!I123</f>
        <v>0</v>
      </c>
      <c r="C58" s="273"/>
      <c r="D58" s="273"/>
      <c r="E58" s="274"/>
      <c r="F58" s="272" t="str">
        <f>IF('2. Questionnaire INS'!K126="x","LAB",IF('2. Questionnaire INS'!J126="x","INS",""))</f>
        <v/>
      </c>
      <c r="G58" s="273"/>
      <c r="H58" s="273"/>
      <c r="I58" s="273"/>
      <c r="J58" s="274"/>
      <c r="K58" s="272">
        <f>'2. Questionnaire INS'!M123</f>
        <v>0</v>
      </c>
      <c r="L58" s="273"/>
      <c r="M58" s="273"/>
      <c r="N58" s="273"/>
      <c r="O58" s="274"/>
    </row>
    <row r="59" spans="1:15" x14ac:dyDescent="0.25">
      <c r="B59" s="266" t="s">
        <v>390</v>
      </c>
      <c r="C59" s="267"/>
      <c r="D59" s="267"/>
      <c r="E59" s="267"/>
      <c r="F59" s="267"/>
      <c r="G59" s="267"/>
      <c r="H59" s="267"/>
      <c r="I59" s="267"/>
      <c r="J59" s="267"/>
      <c r="K59" s="267"/>
      <c r="L59" s="267"/>
      <c r="M59" s="267"/>
      <c r="N59" s="267"/>
      <c r="O59" s="268"/>
    </row>
    <row r="60" spans="1:15" ht="69.75" customHeight="1" thickBot="1" x14ac:dyDescent="0.3">
      <c r="B60" s="269"/>
      <c r="C60" s="270"/>
      <c r="D60" s="270"/>
      <c r="E60" s="270"/>
      <c r="F60" s="270"/>
      <c r="G60" s="270"/>
      <c r="H60" s="270"/>
      <c r="I60" s="270"/>
      <c r="J60" s="270"/>
      <c r="K60" s="270"/>
      <c r="L60" s="270"/>
      <c r="M60" s="270"/>
      <c r="N60" s="270"/>
      <c r="O60" s="271"/>
    </row>
  </sheetData>
  <sheetProtection password="DCBE" sheet="1" objects="1" scenarios="1"/>
  <mergeCells count="133">
    <mergeCell ref="B1:O1"/>
    <mergeCell ref="B2:F2"/>
    <mergeCell ref="G2:J2"/>
    <mergeCell ref="L2:O2"/>
    <mergeCell ref="B3:C3"/>
    <mergeCell ref="D3:G3"/>
    <mergeCell ref="H3:N3"/>
    <mergeCell ref="B19:O19"/>
    <mergeCell ref="B20:O20"/>
    <mergeCell ref="B4:O4"/>
    <mergeCell ref="B21:E21"/>
    <mergeCell ref="F21:H21"/>
    <mergeCell ref="I21:L21"/>
    <mergeCell ref="M21:O21"/>
    <mergeCell ref="B5:O5"/>
    <mergeCell ref="B6:G6"/>
    <mergeCell ref="B7:G7"/>
    <mergeCell ref="H7:I13"/>
    <mergeCell ref="B8:G8"/>
    <mergeCell ref="B9:G9"/>
    <mergeCell ref="B10:G10"/>
    <mergeCell ref="B11:G11"/>
    <mergeCell ref="B12:G12"/>
    <mergeCell ref="B13:G13"/>
    <mergeCell ref="C25:D25"/>
    <mergeCell ref="E25:F25"/>
    <mergeCell ref="H25:I25"/>
    <mergeCell ref="K25:M25"/>
    <mergeCell ref="B26:G26"/>
    <mergeCell ref="H26:O26"/>
    <mergeCell ref="B22:E22"/>
    <mergeCell ref="F22:H22"/>
    <mergeCell ref="I22:L22"/>
    <mergeCell ref="M22:O22"/>
    <mergeCell ref="B23:O23"/>
    <mergeCell ref="C24:D24"/>
    <mergeCell ref="E24:F24"/>
    <mergeCell ref="H24:I24"/>
    <mergeCell ref="K24:M24"/>
    <mergeCell ref="B29:O29"/>
    <mergeCell ref="B30:C30"/>
    <mergeCell ref="D30:G30"/>
    <mergeCell ref="H30:N30"/>
    <mergeCell ref="B31:C31"/>
    <mergeCell ref="D31:G31"/>
    <mergeCell ref="H31:N31"/>
    <mergeCell ref="B27:C27"/>
    <mergeCell ref="D27:G27"/>
    <mergeCell ref="H27:N27"/>
    <mergeCell ref="B28:C28"/>
    <mergeCell ref="D28:G28"/>
    <mergeCell ref="H28:N28"/>
    <mergeCell ref="B34:C34"/>
    <mergeCell ref="D34:G34"/>
    <mergeCell ref="H34:N34"/>
    <mergeCell ref="B35:O35"/>
    <mergeCell ref="B36:C36"/>
    <mergeCell ref="D36:G36"/>
    <mergeCell ref="H36:K36"/>
    <mergeCell ref="L36:O36"/>
    <mergeCell ref="B32:C32"/>
    <mergeCell ref="D32:G32"/>
    <mergeCell ref="H32:N32"/>
    <mergeCell ref="B33:C33"/>
    <mergeCell ref="D33:G33"/>
    <mergeCell ref="H33:N33"/>
    <mergeCell ref="B37:C37"/>
    <mergeCell ref="D37:G37"/>
    <mergeCell ref="H37:K37"/>
    <mergeCell ref="L37:O37"/>
    <mergeCell ref="B38:O38"/>
    <mergeCell ref="B39:E39"/>
    <mergeCell ref="F39:G39"/>
    <mergeCell ref="H39:L39"/>
    <mergeCell ref="M39:O39"/>
    <mergeCell ref="B40:E40"/>
    <mergeCell ref="F40:G40"/>
    <mergeCell ref="H40:L40"/>
    <mergeCell ref="M40:O40"/>
    <mergeCell ref="B41:O41"/>
    <mergeCell ref="B42:E42"/>
    <mergeCell ref="F42:H42"/>
    <mergeCell ref="I42:L42"/>
    <mergeCell ref="M42:O42"/>
    <mergeCell ref="B43:E43"/>
    <mergeCell ref="F43:H43"/>
    <mergeCell ref="I43:L43"/>
    <mergeCell ref="M43:O43"/>
    <mergeCell ref="B44:O44"/>
    <mergeCell ref="B45:E45"/>
    <mergeCell ref="F45:G45"/>
    <mergeCell ref="H45:L45"/>
    <mergeCell ref="M45:O45"/>
    <mergeCell ref="B46:E46"/>
    <mergeCell ref="F46:G46"/>
    <mergeCell ref="H46:L46"/>
    <mergeCell ref="M46:O46"/>
    <mergeCell ref="B47:O47"/>
    <mergeCell ref="B48:E48"/>
    <mergeCell ref="F48:H48"/>
    <mergeCell ref="I48:L48"/>
    <mergeCell ref="M48:O48"/>
    <mergeCell ref="C52:D52"/>
    <mergeCell ref="E52:F52"/>
    <mergeCell ref="H52:I52"/>
    <mergeCell ref="K52:M52"/>
    <mergeCell ref="B53:O53"/>
    <mergeCell ref="B54:E54"/>
    <mergeCell ref="F54:J54"/>
    <mergeCell ref="K54:O54"/>
    <mergeCell ref="B49:E49"/>
    <mergeCell ref="F49:H49"/>
    <mergeCell ref="I49:L49"/>
    <mergeCell ref="M49:O49"/>
    <mergeCell ref="B50:O50"/>
    <mergeCell ref="C51:D51"/>
    <mergeCell ref="E51:F51"/>
    <mergeCell ref="H51:I51"/>
    <mergeCell ref="K51:M51"/>
    <mergeCell ref="B59:O59"/>
    <mergeCell ref="B60:O60"/>
    <mergeCell ref="B57:E57"/>
    <mergeCell ref="F57:J57"/>
    <mergeCell ref="K57:O57"/>
    <mergeCell ref="B58:E58"/>
    <mergeCell ref="F58:J58"/>
    <mergeCell ref="K58:O58"/>
    <mergeCell ref="B55:E55"/>
    <mergeCell ref="F55:J55"/>
    <mergeCell ref="K55:O55"/>
    <mergeCell ref="B56:E56"/>
    <mergeCell ref="F56:J56"/>
    <mergeCell ref="K56:O56"/>
  </mergeCells>
  <conditionalFormatting sqref="D3:G3">
    <cfRule type="containsText" dxfId="7" priority="1" operator="containsText" text="A">
      <formula>NOT(ISERROR(SEARCH("A",D3)))</formula>
    </cfRule>
    <cfRule type="containsText" dxfId="6" priority="2" operator="containsText" text="B">
      <formula>NOT(ISERROR(SEARCH("B",D3)))</formula>
    </cfRule>
    <cfRule type="containsText" dxfId="5" priority="3" operator="containsText" text="D">
      <formula>NOT(ISERROR(SEARCH("D",D3)))</formula>
    </cfRule>
    <cfRule type="containsText" dxfId="4" priority="4" operator="containsText" text="C">
      <formula>NOT(ISERROR(SEARCH("C",D3)))</formula>
    </cfRule>
  </conditionalFormatting>
  <pageMargins left="0.70866141732283472" right="0.70866141732283472" top="0.74803149606299213" bottom="0.74803149606299213" header="0.31496062992125984" footer="0.31496062992125984"/>
  <pageSetup paperSize="9" scale="70" orientation="portrait" r:id="rId1"/>
  <headerFooter>
    <oddHeader>&amp;C
Outputs questionnaires</oddHeader>
    <oddFooter>&amp;CWFP Questionnaire Assesment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43"/>
  <sheetViews>
    <sheetView zoomScale="90" zoomScaleNormal="90" workbookViewId="0">
      <selection activeCell="D3" sqref="D3:G3"/>
    </sheetView>
  </sheetViews>
  <sheetFormatPr defaultColWidth="9.140625" defaultRowHeight="15" x14ac:dyDescent="0.25"/>
  <cols>
    <col min="1" max="1" width="22.140625" customWidth="1"/>
    <col min="2" max="2" width="10.85546875" customWidth="1"/>
    <col min="3" max="3" width="13.42578125" customWidth="1"/>
    <col min="6" max="6" width="17" customWidth="1"/>
    <col min="7" max="7" width="26" customWidth="1"/>
    <col min="8" max="8" width="9.7109375" customWidth="1"/>
    <col min="10" max="10" width="11.85546875" customWidth="1"/>
    <col min="11" max="11" width="9.28515625" customWidth="1"/>
    <col min="12" max="12" width="13.140625" customWidth="1"/>
    <col min="14" max="14" width="11.85546875" customWidth="1"/>
    <col min="15" max="15" width="13.5703125" customWidth="1"/>
  </cols>
  <sheetData>
    <row r="1" spans="1:15" ht="15.75" thickBot="1" x14ac:dyDescent="0.3"/>
    <row r="2" spans="1:15" ht="15.75" thickBot="1" x14ac:dyDescent="0.3">
      <c r="F2" s="359"/>
      <c r="G2" s="360"/>
      <c r="H2" s="361" t="s">
        <v>398</v>
      </c>
      <c r="I2" s="362"/>
      <c r="J2" s="361" t="s">
        <v>399</v>
      </c>
      <c r="K2" s="362"/>
      <c r="L2" s="363" t="s">
        <v>398</v>
      </c>
      <c r="M2" s="364"/>
      <c r="N2" s="363" t="s">
        <v>399</v>
      </c>
      <c r="O2" s="364"/>
    </row>
    <row r="3" spans="1:15" ht="15.75" thickBot="1" x14ac:dyDescent="0.3">
      <c r="F3" s="160" t="s">
        <v>400</v>
      </c>
      <c r="G3" s="161" t="s">
        <v>401</v>
      </c>
      <c r="H3" s="162" t="s">
        <v>394</v>
      </c>
      <c r="I3" s="163" t="s">
        <v>395</v>
      </c>
      <c r="J3" s="164" t="s">
        <v>396</v>
      </c>
      <c r="K3" s="165" t="s">
        <v>397</v>
      </c>
      <c r="L3" s="173" t="s">
        <v>394</v>
      </c>
      <c r="M3" s="174" t="s">
        <v>395</v>
      </c>
      <c r="N3" s="175" t="s">
        <v>396</v>
      </c>
      <c r="O3" s="176" t="s">
        <v>397</v>
      </c>
    </row>
    <row r="4" spans="1:15" ht="16.5" thickTop="1" thickBot="1" x14ac:dyDescent="0.3">
      <c r="A4" s="198"/>
      <c r="B4" s="198"/>
      <c r="C4" s="198"/>
      <c r="D4" s="198"/>
      <c r="F4" s="160" t="s">
        <v>391</v>
      </c>
      <c r="G4" s="161"/>
      <c r="H4" s="170" t="s">
        <v>402</v>
      </c>
      <c r="I4" s="170" t="s">
        <v>403</v>
      </c>
      <c r="J4" s="170" t="s">
        <v>404</v>
      </c>
      <c r="K4" s="170" t="s">
        <v>405</v>
      </c>
      <c r="L4" s="177" t="s">
        <v>402</v>
      </c>
      <c r="M4" s="177" t="s">
        <v>403</v>
      </c>
      <c r="N4" s="177" t="s">
        <v>404</v>
      </c>
      <c r="O4" s="177" t="s">
        <v>405</v>
      </c>
    </row>
    <row r="5" spans="1:15" ht="18.75" customHeight="1" thickBot="1" x14ac:dyDescent="0.3">
      <c r="A5" s="30" t="s">
        <v>392</v>
      </c>
      <c r="B5" s="199"/>
      <c r="C5" s="199"/>
      <c r="D5" s="356" t="s">
        <v>393</v>
      </c>
      <c r="E5" s="10"/>
      <c r="F5" s="181"/>
      <c r="G5" s="181"/>
      <c r="H5" s="181"/>
      <c r="I5" s="181"/>
      <c r="J5" s="181"/>
      <c r="K5" s="181"/>
      <c r="L5" s="182"/>
      <c r="M5" s="182"/>
      <c r="N5" s="182"/>
      <c r="O5" s="182"/>
    </row>
    <row r="6" spans="1:15" ht="31.5" customHeight="1" thickBot="1" x14ac:dyDescent="0.3">
      <c r="A6" s="30"/>
      <c r="B6" s="199"/>
      <c r="C6" s="30"/>
      <c r="D6" s="356"/>
      <c r="F6" s="166" t="s">
        <v>425</v>
      </c>
      <c r="G6" s="183" t="s">
        <v>330</v>
      </c>
      <c r="H6" s="184">
        <f>IF('2. Questionnaire INS'!M7&gt;90,1,0)</f>
        <v>0</v>
      </c>
      <c r="I6" s="185"/>
      <c r="J6" s="184">
        <f>IF('2. Questionnaire INS'!M7=0,1,0)</f>
        <v>1</v>
      </c>
      <c r="K6" s="185"/>
      <c r="L6" s="186" t="s">
        <v>408</v>
      </c>
      <c r="M6" s="187"/>
      <c r="N6" s="186" t="s">
        <v>409</v>
      </c>
      <c r="O6" s="187"/>
    </row>
    <row r="7" spans="1:15" ht="15.75" thickBot="1" x14ac:dyDescent="0.3">
      <c r="A7" s="358"/>
      <c r="B7" s="358"/>
      <c r="C7" s="358"/>
      <c r="D7" s="356"/>
      <c r="F7" s="365" t="s">
        <v>348</v>
      </c>
      <c r="G7" s="161" t="s">
        <v>410</v>
      </c>
      <c r="H7" s="170">
        <f>IF('2. Questionnaire INS'!J26="X",1,0)</f>
        <v>0</v>
      </c>
      <c r="I7" s="170"/>
      <c r="J7" s="170"/>
      <c r="K7" s="170"/>
      <c r="L7" s="177" t="s">
        <v>411</v>
      </c>
      <c r="M7" s="177"/>
      <c r="N7" s="177"/>
      <c r="O7" s="177"/>
    </row>
    <row r="8" spans="1:15" ht="15.75" thickBot="1" x14ac:dyDescent="0.3">
      <c r="A8" s="30"/>
      <c r="B8" s="199" t="s">
        <v>406</v>
      </c>
      <c r="C8" s="30" t="s">
        <v>407</v>
      </c>
      <c r="D8" s="357"/>
      <c r="F8" s="366"/>
      <c r="G8" s="161" t="s">
        <v>352</v>
      </c>
      <c r="H8" s="170">
        <f>IF('2. Questionnaire INS'!J29="X",1,0)</f>
        <v>0</v>
      </c>
      <c r="I8" s="170"/>
      <c r="J8" s="170"/>
      <c r="K8" s="170"/>
      <c r="L8" s="177" t="s">
        <v>411</v>
      </c>
      <c r="M8" s="177"/>
      <c r="N8" s="177"/>
      <c r="O8" s="177"/>
    </row>
    <row r="9" spans="1:15" ht="15.75" customHeight="1" thickBot="1" x14ac:dyDescent="0.4">
      <c r="A9" s="168" t="s">
        <v>323</v>
      </c>
      <c r="B9" s="145">
        <f>'2. Questionnaire INS'!Y5*C9</f>
        <v>0</v>
      </c>
      <c r="C9" s="145">
        <v>25</v>
      </c>
      <c r="D9" s="169">
        <f>B9/C9</f>
        <v>0</v>
      </c>
      <c r="E9" s="10"/>
      <c r="F9" s="181"/>
      <c r="G9" s="181"/>
      <c r="H9" s="181"/>
      <c r="I9" s="181"/>
      <c r="J9" s="181"/>
      <c r="K9" s="181"/>
      <c r="L9" s="182"/>
      <c r="M9" s="182"/>
      <c r="N9" s="182"/>
      <c r="O9" s="182"/>
    </row>
    <row r="10" spans="1:15" ht="15.75" thickBot="1" x14ac:dyDescent="0.3">
      <c r="A10" s="167" t="s">
        <v>324</v>
      </c>
      <c r="B10" s="145">
        <f>'2. Questionnaire INS'!Y37*C10</f>
        <v>0</v>
      </c>
      <c r="C10" s="145">
        <v>10</v>
      </c>
      <c r="D10" s="169">
        <f t="shared" ref="D10:D15" si="0">B10/C10</f>
        <v>0</v>
      </c>
      <c r="E10" s="10"/>
      <c r="F10" s="365" t="s">
        <v>412</v>
      </c>
      <c r="G10" s="161" t="s">
        <v>358</v>
      </c>
      <c r="H10" s="170">
        <f>IF('2. Questionnaire INS'!J43="x",1,0)</f>
        <v>0</v>
      </c>
      <c r="I10" s="170"/>
      <c r="J10" s="170"/>
      <c r="K10" s="170"/>
      <c r="L10" s="177" t="s">
        <v>34</v>
      </c>
      <c r="M10" s="177"/>
      <c r="N10" s="177"/>
      <c r="O10" s="177"/>
    </row>
    <row r="11" spans="1:15" ht="15.75" thickBot="1" x14ac:dyDescent="0.3">
      <c r="A11" s="167" t="s">
        <v>325</v>
      </c>
      <c r="B11" s="145">
        <f>'2. Questionnaire INS'!Y51*C11</f>
        <v>0</v>
      </c>
      <c r="C11" s="145">
        <v>5</v>
      </c>
      <c r="D11" s="169">
        <f t="shared" si="0"/>
        <v>0</v>
      </c>
      <c r="E11" s="10"/>
      <c r="F11" s="367"/>
      <c r="G11" s="161" t="s">
        <v>413</v>
      </c>
      <c r="H11" s="170">
        <f>IF('2. Questionnaire INS'!J48="x",1,0)</f>
        <v>0</v>
      </c>
      <c r="I11" s="170">
        <f>IF('2. Questionnaire INS'!J48="x",1,0)</f>
        <v>0</v>
      </c>
      <c r="J11" s="170"/>
      <c r="K11" s="170"/>
      <c r="L11" s="177" t="s">
        <v>34</v>
      </c>
      <c r="M11" s="177" t="s">
        <v>411</v>
      </c>
      <c r="N11" s="177"/>
      <c r="O11" s="177"/>
    </row>
    <row r="12" spans="1:15" ht="15.75" thickBot="1" x14ac:dyDescent="0.3">
      <c r="A12" s="167" t="s">
        <v>326</v>
      </c>
      <c r="B12" s="145">
        <f>'2. Questionnaire INS'!Y60*C12</f>
        <v>0</v>
      </c>
      <c r="C12" s="145">
        <v>10</v>
      </c>
      <c r="D12" s="169">
        <f t="shared" si="0"/>
        <v>0</v>
      </c>
      <c r="E12" s="10"/>
      <c r="F12" s="366"/>
      <c r="G12" s="161" t="s">
        <v>414</v>
      </c>
      <c r="H12" s="170">
        <f>IF('2. Questionnaire INS'!J49="x",1,0)</f>
        <v>0</v>
      </c>
      <c r="I12" s="170"/>
      <c r="J12" s="170"/>
      <c r="K12" s="170"/>
      <c r="L12" s="177" t="s">
        <v>411</v>
      </c>
      <c r="M12" s="177"/>
      <c r="N12" s="177"/>
      <c r="O12" s="177"/>
    </row>
    <row r="13" spans="1:15" ht="15" customHeight="1" x14ac:dyDescent="0.35">
      <c r="A13" s="171" t="s">
        <v>327</v>
      </c>
      <c r="B13" s="145">
        <f>'2. Questionnaire INS'!Y76*C13</f>
        <v>0</v>
      </c>
      <c r="C13" s="145">
        <v>20</v>
      </c>
      <c r="D13" s="169">
        <f t="shared" si="0"/>
        <v>0</v>
      </c>
      <c r="E13" s="10"/>
      <c r="F13" s="181"/>
      <c r="G13" s="181"/>
      <c r="H13" s="181"/>
      <c r="I13" s="181"/>
      <c r="J13" s="181"/>
      <c r="K13" s="181"/>
      <c r="L13" s="182"/>
      <c r="M13" s="182"/>
      <c r="N13" s="182"/>
      <c r="O13" s="182"/>
    </row>
    <row r="14" spans="1:15" ht="15" customHeight="1" x14ac:dyDescent="0.35">
      <c r="A14" s="171" t="s">
        <v>328</v>
      </c>
      <c r="B14" s="145">
        <f>'2. Questionnaire INS'!Y96*C14</f>
        <v>0</v>
      </c>
      <c r="C14" s="145">
        <v>10</v>
      </c>
      <c r="D14" s="169">
        <f t="shared" si="0"/>
        <v>0</v>
      </c>
      <c r="E14" s="10"/>
      <c r="F14" s="181"/>
      <c r="G14" s="181"/>
      <c r="H14" s="181"/>
      <c r="I14" s="181"/>
      <c r="J14" s="181"/>
      <c r="K14" s="181"/>
      <c r="L14" s="182"/>
      <c r="M14" s="182"/>
      <c r="N14" s="182"/>
      <c r="O14" s="182"/>
    </row>
    <row r="15" spans="1:15" ht="30.75" customHeight="1" thickBot="1" x14ac:dyDescent="0.4">
      <c r="A15" s="167" t="s">
        <v>329</v>
      </c>
      <c r="B15" s="145">
        <f>IF('2. Questionnaire INS'!J115="x",(0.5*'2. Questionnaire INS'!Y102+0.5*'2. Questionnaire INS'!Y117),'2. Questionnaire INS'!Y102)*C15</f>
        <v>0</v>
      </c>
      <c r="C15" s="145">
        <v>20</v>
      </c>
      <c r="D15" s="169">
        <f t="shared" si="0"/>
        <v>0</v>
      </c>
      <c r="E15" s="10"/>
      <c r="F15" s="160" t="s">
        <v>415</v>
      </c>
      <c r="G15" s="161" t="s">
        <v>416</v>
      </c>
      <c r="H15" s="190">
        <f>IF('2. Questionnaire INS'!AA62&gt;0.6,1,0)</f>
        <v>0</v>
      </c>
      <c r="I15" s="190">
        <f>IF('2. Questionnaire INS'!AA62&gt;0.3,1,0)</f>
        <v>0</v>
      </c>
      <c r="J15" s="190">
        <f>IF('2. Questionnaire INS'!AA62&lt;0.3,1,0)</f>
        <v>1</v>
      </c>
      <c r="K15" s="190"/>
      <c r="L15" s="177" t="s">
        <v>417</v>
      </c>
      <c r="M15" s="177" t="s">
        <v>429</v>
      </c>
      <c r="N15" s="177" t="s">
        <v>430</v>
      </c>
      <c r="O15" s="177"/>
    </row>
    <row r="16" spans="1:15" ht="35.25" customHeight="1" thickBot="1" x14ac:dyDescent="0.3">
      <c r="A16" s="172" t="s">
        <v>420</v>
      </c>
      <c r="B16" s="204">
        <f>SUM(B9:B15)</f>
        <v>0</v>
      </c>
      <c r="C16" s="30">
        <f>SUM(C9:C15)</f>
        <v>100</v>
      </c>
      <c r="D16" s="205"/>
      <c r="E16" s="180"/>
      <c r="F16" s="179" t="s">
        <v>418</v>
      </c>
      <c r="G16" s="179" t="s">
        <v>419</v>
      </c>
      <c r="H16" s="179"/>
      <c r="I16" s="179"/>
      <c r="J16" s="179"/>
      <c r="K16" s="179"/>
      <c r="L16" s="182" t="s">
        <v>34</v>
      </c>
      <c r="M16" s="182"/>
      <c r="N16" s="182"/>
      <c r="O16" s="182"/>
    </row>
    <row r="17" spans="1:15" ht="35.25" customHeight="1" thickBot="1" x14ac:dyDescent="0.3">
      <c r="A17" s="172" t="s">
        <v>421</v>
      </c>
      <c r="B17" s="208" t="str">
        <f>IF(H25=TRUE,"A",IF(I25=TRUE,"B",IF(J25=TRUE,"C",IF(K25=TRUE,"D",""))))</f>
        <v>C</v>
      </c>
      <c r="C17" s="30"/>
      <c r="D17" s="30"/>
      <c r="E17" s="10"/>
      <c r="F17" s="188" t="s">
        <v>418</v>
      </c>
      <c r="G17" s="161" t="s">
        <v>419</v>
      </c>
      <c r="H17" s="170">
        <f>IF('2. Questionnaire INS'!J91="x",1,0)</f>
        <v>0</v>
      </c>
      <c r="I17" s="170"/>
      <c r="J17" s="170"/>
      <c r="K17" s="170"/>
      <c r="L17" s="177" t="s">
        <v>411</v>
      </c>
      <c r="M17" s="177"/>
      <c r="N17" s="177"/>
      <c r="O17" s="177"/>
    </row>
    <row r="18" spans="1:15" thickBot="1" x14ac:dyDescent="0.4">
      <c r="A18" s="30"/>
      <c r="B18" s="30"/>
      <c r="C18" s="30"/>
      <c r="D18" s="30"/>
      <c r="E18" s="10"/>
      <c r="F18" s="189"/>
      <c r="G18" s="161" t="s">
        <v>376</v>
      </c>
      <c r="H18" s="170">
        <f>IF('2. Questionnaire INS'!J90="x",1,0)</f>
        <v>0</v>
      </c>
      <c r="I18" s="170"/>
      <c r="J18" s="170"/>
      <c r="K18" s="170"/>
      <c r="L18" s="177" t="s">
        <v>411</v>
      </c>
      <c r="M18" s="177"/>
      <c r="N18" s="177"/>
      <c r="O18" s="177"/>
    </row>
    <row r="19" spans="1:15" ht="15" customHeight="1" x14ac:dyDescent="0.35">
      <c r="A19" s="30"/>
      <c r="B19" s="30"/>
      <c r="C19" s="30"/>
      <c r="D19" s="30"/>
      <c r="E19" s="180"/>
      <c r="F19" s="179"/>
      <c r="G19" s="179"/>
      <c r="H19" s="179"/>
      <c r="I19" s="179"/>
      <c r="J19" s="179"/>
      <c r="K19" s="179"/>
      <c r="L19" s="191"/>
      <c r="M19" s="191"/>
      <c r="N19" s="191"/>
      <c r="O19" s="191"/>
    </row>
    <row r="20" spans="1:15" ht="16.5" customHeight="1" thickBot="1" x14ac:dyDescent="0.4">
      <c r="A20" s="209"/>
      <c r="B20" s="209"/>
      <c r="C20" s="209"/>
      <c r="D20" s="209"/>
      <c r="E20" s="180"/>
      <c r="F20" s="179"/>
      <c r="G20" s="179"/>
      <c r="H20" s="179"/>
      <c r="I20" s="179"/>
      <c r="J20" s="179"/>
      <c r="K20" s="179"/>
      <c r="L20" s="191"/>
      <c r="M20" s="191"/>
      <c r="N20" s="191"/>
      <c r="O20" s="191"/>
    </row>
    <row r="21" spans="1:15" ht="52.5" customHeight="1" thickTop="1" thickBot="1" x14ac:dyDescent="0.3">
      <c r="F21" s="188" t="s">
        <v>422</v>
      </c>
      <c r="G21" s="161" t="s">
        <v>423</v>
      </c>
      <c r="H21" s="170">
        <f>IF('2. Questionnaire INS'!J112="x",1,0)</f>
        <v>0</v>
      </c>
      <c r="I21" s="170"/>
      <c r="J21" s="170"/>
      <c r="K21" s="170"/>
      <c r="L21" s="177" t="s">
        <v>34</v>
      </c>
      <c r="M21" s="177"/>
      <c r="N21" s="177"/>
      <c r="O21" s="177"/>
    </row>
    <row r="22" spans="1:15" ht="15.75" customHeight="1" thickBot="1" x14ac:dyDescent="0.4">
      <c r="E22" s="220"/>
      <c r="F22" s="178"/>
      <c r="G22" s="179"/>
      <c r="H22" s="192"/>
      <c r="I22" s="193"/>
      <c r="J22" s="194"/>
      <c r="K22" s="195"/>
      <c r="L22" s="354"/>
      <c r="M22" s="355"/>
      <c r="N22" s="355"/>
      <c r="O22" s="196"/>
    </row>
    <row r="23" spans="1:15" ht="30.75" customHeight="1" thickBot="1" x14ac:dyDescent="0.3">
      <c r="F23" s="188" t="s">
        <v>422</v>
      </c>
      <c r="G23" s="161" t="s">
        <v>424</v>
      </c>
      <c r="H23" s="170">
        <f>IF(SUM('2. Questionnaire INS'!S120:S123)&lt;1,1,0)</f>
        <v>1</v>
      </c>
      <c r="I23" s="170"/>
      <c r="J23" s="170"/>
      <c r="K23" s="170"/>
      <c r="L23" s="177" t="s">
        <v>34</v>
      </c>
      <c r="M23" s="177" t="s">
        <v>34</v>
      </c>
      <c r="N23" s="177"/>
      <c r="O23" s="177"/>
    </row>
    <row r="24" spans="1:15" ht="15.75" customHeight="1" x14ac:dyDescent="0.25">
      <c r="G24" t="s">
        <v>420</v>
      </c>
      <c r="H24">
        <f>IF(SUM(H6:H23)&gt;10, 1, 0)</f>
        <v>0</v>
      </c>
      <c r="I24">
        <f>IF(SUM(I6:I23)&gt;1, 1, 0)</f>
        <v>0</v>
      </c>
      <c r="J24">
        <f>IF(SUM(J6:J23)&gt;0,1,0)</f>
        <v>1</v>
      </c>
      <c r="K24">
        <f>IF(SUM(K6:K23)&gt;0,1,0)</f>
        <v>0</v>
      </c>
    </row>
    <row r="25" spans="1:15" x14ac:dyDescent="0.25">
      <c r="G25" t="s">
        <v>391</v>
      </c>
      <c r="H25" t="b">
        <f>AND(H24=1,B16&gt;80)</f>
        <v>0</v>
      </c>
      <c r="I25" t="b">
        <f>AND(I24=1,B16&gt;50)</f>
        <v>0</v>
      </c>
      <c r="J25" t="b">
        <f>OR(J24=1,B16&gt;20)</f>
        <v>1</v>
      </c>
      <c r="K25" t="b">
        <f>OR(K24=1,B16&lt;20)</f>
        <v>1</v>
      </c>
    </row>
    <row r="26" spans="1:15" x14ac:dyDescent="0.25">
      <c r="H26" s="197" t="str">
        <f>IF(H25=TRUE,"A","-")</f>
        <v>-</v>
      </c>
      <c r="I26" s="197" t="str">
        <f>IF(I25=TRUE,"B","-")</f>
        <v>-</v>
      </c>
      <c r="J26" s="197" t="str">
        <f>IF(J25=TRUE,"C","-")</f>
        <v>C</v>
      </c>
      <c r="K26" s="197" t="str">
        <f>IF(K25=TRUE,"D","-")</f>
        <v>D</v>
      </c>
    </row>
    <row r="27" spans="1:15" x14ac:dyDescent="0.25">
      <c r="J27" s="219" t="str">
        <f>IF(J24&gt;1,"The company was graded C because, the vendor is not specialized in food inspection or because the data provided are not sufficient to include him in the WFP's approved list. Please contact the vendor if further clarifications are needed.", "")</f>
        <v/>
      </c>
      <c r="K27" s="219" t="str">
        <f>IF(K24&gt;1,"The company was graded D because  the information provided are not sufficient to include the vendor in WFP's approved list. Indeed, the score obtained at the questionnaire is inferior at 20%. Please contact the vendor to ask further clarifications", "")</f>
        <v/>
      </c>
    </row>
    <row r="31" spans="1:15" x14ac:dyDescent="0.25">
      <c r="H31" s="30"/>
      <c r="I31" s="30"/>
    </row>
    <row r="32" spans="1:15" x14ac:dyDescent="0.25">
      <c r="H32" s="200"/>
      <c r="I32" s="200"/>
    </row>
    <row r="33" spans="8:9" x14ac:dyDescent="0.25">
      <c r="H33" s="201"/>
      <c r="I33" s="202"/>
    </row>
    <row r="34" spans="8:9" x14ac:dyDescent="0.25">
      <c r="H34" s="203"/>
      <c r="I34" s="202"/>
    </row>
    <row r="35" spans="8:9" x14ac:dyDescent="0.25">
      <c r="H35" s="203"/>
      <c r="I35" s="202"/>
    </row>
    <row r="36" spans="8:9" x14ac:dyDescent="0.25">
      <c r="H36" s="203"/>
      <c r="I36" s="202"/>
    </row>
    <row r="37" spans="8:9" x14ac:dyDescent="0.25">
      <c r="H37" s="201"/>
      <c r="I37" s="202"/>
    </row>
    <row r="38" spans="8:9" x14ac:dyDescent="0.25">
      <c r="H38" s="201"/>
      <c r="I38" s="202"/>
    </row>
    <row r="39" spans="8:9" x14ac:dyDescent="0.25">
      <c r="H39" s="206"/>
      <c r="I39" s="207"/>
    </row>
    <row r="40" spans="8:9" x14ac:dyDescent="0.25">
      <c r="H40" s="30"/>
      <c r="I40" s="30"/>
    </row>
    <row r="41" spans="8:9" x14ac:dyDescent="0.25">
      <c r="H41" s="30"/>
      <c r="I41" s="30"/>
    </row>
    <row r="42" spans="8:9" x14ac:dyDescent="0.25">
      <c r="H42" s="30"/>
      <c r="I42" s="30"/>
    </row>
    <row r="43" spans="8:9" x14ac:dyDescent="0.25">
      <c r="H43" s="30"/>
      <c r="I43" s="30"/>
    </row>
  </sheetData>
  <sheetProtection password="DCBE" sheet="1" objects="1" scenarios="1"/>
  <mergeCells count="10">
    <mergeCell ref="L22:N22"/>
    <mergeCell ref="D5:D8"/>
    <mergeCell ref="A7:C7"/>
    <mergeCell ref="F2:G2"/>
    <mergeCell ref="H2:I2"/>
    <mergeCell ref="J2:K2"/>
    <mergeCell ref="L2:M2"/>
    <mergeCell ref="N2:O2"/>
    <mergeCell ref="F7:F8"/>
    <mergeCell ref="F10:F12"/>
  </mergeCells>
  <conditionalFormatting sqref="B17">
    <cfRule type="containsText" dxfId="3" priority="1" operator="containsText" text="D">
      <formula>NOT(ISERROR(SEARCH("D",B17)))</formula>
    </cfRule>
    <cfRule type="containsText" dxfId="2" priority="2" operator="containsText" text="C">
      <formula>NOT(ISERROR(SEARCH("C",B17)))</formula>
    </cfRule>
    <cfRule type="containsText" dxfId="1" priority="3" operator="containsText" text="B">
      <formula>NOT(ISERROR(SEARCH("B",B17)))</formula>
    </cfRule>
    <cfRule type="containsText" dxfId="0" priority="4" operator="containsText" text="A">
      <formula>NOT(ISERROR(SEARCH("A",B17)))</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48</vt:i4>
      </vt:variant>
    </vt:vector>
  </HeadingPairs>
  <TitlesOfParts>
    <vt:vector size="53" baseType="lpstr">
      <vt:lpstr>1. Contact details</vt:lpstr>
      <vt:lpstr>2. Questionnaire INS</vt:lpstr>
      <vt:lpstr>Outputs INS</vt:lpstr>
      <vt:lpstr>Score</vt:lpstr>
      <vt:lpstr>Sheet1</vt:lpstr>
      <vt:lpstr>Score!_GoBack</vt:lpstr>
      <vt:lpstr>'1. Contact details'!_Toc277070935</vt:lpstr>
      <vt:lpstr>'2. Questionnaire INS'!Print_Area</vt:lpstr>
      <vt:lpstr>'Outputs INS'!Print_Area</vt:lpstr>
      <vt:lpstr>'2. Questionnaire INS'!Print_Titles</vt:lpstr>
      <vt:lpstr>VENDASS_AACC</vt:lpstr>
      <vt:lpstr>VENDASS_AFLATOXIN_TEST_KIT</vt:lpstr>
      <vt:lpstr>VENDASS_AGE_OF_COMPANY</vt:lpstr>
      <vt:lpstr>VENDASS_ANALYSIS_PER_YEAR</vt:lpstr>
      <vt:lpstr>VENDASS_CAN_PRODUCTS</vt:lpstr>
      <vt:lpstr>VENDASS_CEREAL_GRAIN</vt:lpstr>
      <vt:lpstr>VENDASS_CHEMICAL_LAB</vt:lpstr>
      <vt:lpstr>VENDASS_CODE_OF_ETHICS</vt:lpstr>
      <vt:lpstr>VENDASS_CONSTRUCTION_MATERIAL</vt:lpstr>
      <vt:lpstr>VENDASS_FOOD_AND_AGRO_PRODUCTS</vt:lpstr>
      <vt:lpstr>VENDASS_FOSFA_MEMBER</vt:lpstr>
      <vt:lpstr>VENDASS_FUMIGATION</vt:lpstr>
      <vt:lpstr>VENDASS_FUMIGATION_SUPERVISION</vt:lpstr>
      <vt:lpstr>VENDASS_FURTHER_COMMENTS</vt:lpstr>
      <vt:lpstr>VENDASS_GAFTA_MEMBER</vt:lpstr>
      <vt:lpstr>VENDASS_GMO_TEST_KIT</vt:lpstr>
      <vt:lpstr>VENDASS_GMP_AUDIT</vt:lpstr>
      <vt:lpstr>VENDASS_HACCP_AUDIT</vt:lpstr>
      <vt:lpstr>VENDASS_ICC</vt:lpstr>
      <vt:lpstr>VENDASS_IN_COUNTRY_STAFF</vt:lpstr>
      <vt:lpstr>VENDASS_IN_HOUSE_LABORATORY</vt:lpstr>
      <vt:lpstr>VENDASS_INITIAL_SCORE</vt:lpstr>
      <vt:lpstr>VENDASS_INSPECTIONS_PER_YEAR</vt:lpstr>
      <vt:lpstr>VENDASS_ISO_17020</vt:lpstr>
      <vt:lpstr>VENDASS_ISO_17025</vt:lpstr>
      <vt:lpstr>VENDASS_ISO_9001</vt:lpstr>
      <vt:lpstr>VENDASS_MICROBIOLOGY_LAB</vt:lpstr>
      <vt:lpstr>VENDASS_MILK_DRY_POWDER</vt:lpstr>
      <vt:lpstr>VENDASS_MINERALS_AND_VITAMINS</vt:lpstr>
      <vt:lpstr>VENDASS_NO_OF_CASUAL_STAFF</vt:lpstr>
      <vt:lpstr>VENDASS_OTHER</vt:lpstr>
      <vt:lpstr>VENDASS_OTHERS_1</vt:lpstr>
      <vt:lpstr>VENDASS_OTHERS_2</vt:lpstr>
      <vt:lpstr>VENDASS_PHARMACEUTICAL_PRODUCTS</vt:lpstr>
      <vt:lpstr>VENDASS_PULSES</vt:lpstr>
      <vt:lpstr>VENDASS_QUALITY_POLICY</vt:lpstr>
      <vt:lpstr>VENDASS_QUANTTY_OF_COMMODITIES</vt:lpstr>
      <vt:lpstr>VENDASS_RATING</vt:lpstr>
      <vt:lpstr>VENDASS_SUBCONTRACTED_COMPANY.VENDASS_SUBCONTRACTED</vt:lpstr>
      <vt:lpstr>VENDASS_SUBCONTRACTED_COMPANY.VENDASS_SUBCONTRACTED_COMPANY_NAME</vt:lpstr>
      <vt:lpstr>VENDASS_SUBCONTRACTED_COMPANY.VENDASS_SUBCONTRACTED_COMPANY_TYPE</vt:lpstr>
      <vt:lpstr>VENDASS_SUGAR_AND_SALT</vt:lpstr>
      <vt:lpstr>VENDASS_TRAINING_PROGRAMME</vt:lpstr>
    </vt:vector>
  </TitlesOfParts>
  <Company>World Food Programme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ina.haydoutov</dc:creator>
  <cp:lastModifiedBy>PANTIORA Eleni</cp:lastModifiedBy>
  <cp:lastPrinted>2012-09-11T08:55:38Z</cp:lastPrinted>
  <dcterms:created xsi:type="dcterms:W3CDTF">2012-03-13T12:05:10Z</dcterms:created>
  <dcterms:modified xsi:type="dcterms:W3CDTF">2013-02-14T08:20:06Z</dcterms:modified>
</cp:coreProperties>
</file>